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03.09.2023 - 24.09.2023\"/>
    </mc:Choice>
  </mc:AlternateContent>
  <xr:revisionPtr revIDLastSave="0" documentId="13_ncr:1_{A8772A89-D509-4B1D-8F74-1F797FBDCD4B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6" i="1" l="1"/>
  <c r="N1296" i="1"/>
  <c r="K1296" i="1"/>
  <c r="I1296" i="1"/>
  <c r="P1295" i="1"/>
  <c r="N1295" i="1"/>
  <c r="K1295" i="1"/>
  <c r="I1295" i="1"/>
  <c r="P1294" i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6" i="1"/>
  <c r="X1296" i="1"/>
  <c r="Z1295" i="1"/>
  <c r="X1295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V1296" i="1" l="1"/>
  <c r="U1296" i="1"/>
  <c r="R1296" i="1"/>
  <c r="E1296" i="1"/>
  <c r="D1296" i="1"/>
  <c r="AA1296" i="1"/>
  <c r="P1288" i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5" i="1"/>
  <c r="U1295" i="1"/>
  <c r="R1295" i="1"/>
  <c r="E1295" i="1"/>
  <c r="D1295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Q1296" i="1" l="1"/>
  <c r="L1296" i="1"/>
  <c r="B1296" i="1"/>
  <c r="V1267" i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Y1296" i="1" s="1"/>
  <c r="P1243" i="1"/>
  <c r="N1243" i="1"/>
  <c r="O1296" i="1" s="1"/>
  <c r="K1243" i="1"/>
  <c r="I1243" i="1"/>
  <c r="J1296" i="1" s="1"/>
  <c r="Z1242" i="1"/>
  <c r="X1242" i="1"/>
  <c r="Y1295" i="1" s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E1244" i="1"/>
  <c r="D1244" i="1"/>
  <c r="V1243" i="1"/>
  <c r="U1243" i="1"/>
  <c r="R1243" i="1"/>
  <c r="S1296" i="1" s="1"/>
  <c r="E1243" i="1"/>
  <c r="G1296" i="1" s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95" i="1"/>
  <c r="J1275" i="1"/>
  <c r="O1287" i="1"/>
  <c r="Q1269" i="1"/>
  <c r="G1270" i="1"/>
  <c r="B1272" i="1"/>
  <c r="L1277" i="1"/>
  <c r="J1282" i="1"/>
  <c r="Q1286" i="1"/>
  <c r="G1287" i="1"/>
  <c r="L1293" i="1"/>
  <c r="O1295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G1295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95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AA1295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Q1295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S1295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95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C1296" i="1" s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95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B1091" i="1" s="1"/>
  <c r="C1144" i="1" s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B1062" i="1" s="1"/>
  <c r="C1115" i="1" s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J1109" i="1" s="1"/>
  <c r="I1055" i="1"/>
  <c r="I1054" i="1"/>
  <c r="J1107" i="1" s="1"/>
  <c r="I1053" i="1"/>
  <c r="N1038" i="1"/>
  <c r="P1037" i="1"/>
  <c r="P1036" i="1"/>
  <c r="P1035" i="1"/>
  <c r="P1034" i="1"/>
  <c r="Q1034" i="1" s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Q1031" i="1" s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O1073" i="1" s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G1104" i="1" s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G1102" i="1" s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Y1100" i="1" s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G1086" i="1" s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S1070" i="1" s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S1062" i="1" s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S1054" i="1" s="1"/>
  <c r="P1001" i="1"/>
  <c r="N1001" i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S1052" i="1" s="1"/>
  <c r="P999" i="1"/>
  <c r="N999" i="1"/>
  <c r="M999" i="1"/>
  <c r="K999" i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G1044" i="1" s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G1028" i="1" s="1"/>
  <c r="D975" i="1"/>
  <c r="Z974" i="1"/>
  <c r="X974" i="1"/>
  <c r="W974" i="1"/>
  <c r="V974" i="1"/>
  <c r="U974" i="1"/>
  <c r="R974" i="1"/>
  <c r="S1027" i="1" s="1"/>
  <c r="P974" i="1"/>
  <c r="N974" i="1"/>
  <c r="M974" i="1"/>
  <c r="K974" i="1"/>
  <c r="I974" i="1"/>
  <c r="J1027" i="1" s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J1026" i="1" s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G1024" i="1" s="1"/>
  <c r="D971" i="1"/>
  <c r="Z970" i="1"/>
  <c r="X970" i="1"/>
  <c r="W970" i="1"/>
  <c r="V970" i="1"/>
  <c r="U970" i="1"/>
  <c r="R970" i="1"/>
  <c r="S1023" i="1" s="1"/>
  <c r="P970" i="1"/>
  <c r="N970" i="1"/>
  <c r="M970" i="1"/>
  <c r="K970" i="1"/>
  <c r="I970" i="1"/>
  <c r="H970" i="1"/>
  <c r="E970" i="1"/>
  <c r="D970" i="1"/>
  <c r="Z969" i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O996" i="1" s="1"/>
  <c r="K943" i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O994" i="1" s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Y989" i="1" s="1"/>
  <c r="V936" i="1"/>
  <c r="U936" i="1"/>
  <c r="R936" i="1"/>
  <c r="P936" i="1"/>
  <c r="N936" i="1"/>
  <c r="K936" i="1"/>
  <c r="I936" i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L931" i="1" s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S980" i="1" s="1"/>
  <c r="P927" i="1"/>
  <c r="N927" i="1"/>
  <c r="K927" i="1"/>
  <c r="I927" i="1"/>
  <c r="E927" i="1"/>
  <c r="D927" i="1"/>
  <c r="Z926" i="1"/>
  <c r="X926" i="1"/>
  <c r="P926" i="1"/>
  <c r="N926" i="1"/>
  <c r="O979" i="1" s="1"/>
  <c r="V926" i="1"/>
  <c r="U926" i="1"/>
  <c r="R926" i="1"/>
  <c r="S979" i="1" s="1"/>
  <c r="K926" i="1"/>
  <c r="I926" i="1"/>
  <c r="E926" i="1"/>
  <c r="D926" i="1"/>
  <c r="N924" i="1"/>
  <c r="Z925" i="1"/>
  <c r="X925" i="1"/>
  <c r="Y978" i="1" s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S976" i="1" s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AA917" i="1" s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D916" i="1"/>
  <c r="Z915" i="1"/>
  <c r="X915" i="1"/>
  <c r="V915" i="1"/>
  <c r="U915" i="1"/>
  <c r="R915" i="1"/>
  <c r="S968" i="1" s="1"/>
  <c r="P915" i="1"/>
  <c r="N915" i="1"/>
  <c r="K915" i="1"/>
  <c r="I915" i="1"/>
  <c r="E915" i="1"/>
  <c r="D915" i="1"/>
  <c r="Z914" i="1"/>
  <c r="X914" i="1"/>
  <c r="V914" i="1"/>
  <c r="U914" i="1"/>
  <c r="R914" i="1"/>
  <c r="S967" i="1" s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Y846" i="1" s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Z874" i="1"/>
  <c r="X874" i="1"/>
  <c r="Y927" i="1" s="1"/>
  <c r="Z875" i="1"/>
  <c r="X875" i="1"/>
  <c r="Z876" i="1"/>
  <c r="X876" i="1"/>
  <c r="Z877" i="1"/>
  <c r="X877" i="1"/>
  <c r="Z878" i="1"/>
  <c r="X878" i="1"/>
  <c r="Z879" i="1"/>
  <c r="X879" i="1"/>
  <c r="Y932" i="1" s="1"/>
  <c r="Z880" i="1"/>
  <c r="X880" i="1"/>
  <c r="X881" i="1"/>
  <c r="Z881" i="1"/>
  <c r="X882" i="1"/>
  <c r="Z882" i="1"/>
  <c r="Z883" i="1"/>
  <c r="X883" i="1"/>
  <c r="Y936" i="1" s="1"/>
  <c r="Z884" i="1"/>
  <c r="X884" i="1"/>
  <c r="Z885" i="1"/>
  <c r="X885" i="1"/>
  <c r="Z886" i="1"/>
  <c r="X886" i="1"/>
  <c r="Y886" i="1" s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G819" i="1" s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G895" i="1" s="1"/>
  <c r="E896" i="1"/>
  <c r="E897" i="1"/>
  <c r="E898" i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S917" i="1" s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J939" i="1" s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G858" i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J891" i="1" s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O886" i="1" s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K829" i="1"/>
  <c r="K828" i="1"/>
  <c r="K827" i="1"/>
  <c r="K826" i="1"/>
  <c r="K825" i="1"/>
  <c r="I829" i="1"/>
  <c r="J829" i="1" s="1"/>
  <c r="I828" i="1"/>
  <c r="J828" i="1" s="1"/>
  <c r="I827" i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40" i="1"/>
  <c r="G824" i="1"/>
  <c r="AA885" i="1"/>
  <c r="AA881" i="1"/>
  <c r="AA865" i="1"/>
  <c r="AA853" i="1"/>
  <c r="AA845" i="1"/>
  <c r="AA837" i="1"/>
  <c r="AA821" i="1"/>
  <c r="L934" i="1"/>
  <c r="Q955" i="1"/>
  <c r="AA961" i="1"/>
  <c r="L963" i="1"/>
  <c r="O966" i="1"/>
  <c r="L966" i="1"/>
  <c r="L992" i="1"/>
  <c r="AA1012" i="1"/>
  <c r="Q1017" i="1"/>
  <c r="Q1018" i="1"/>
  <c r="Q1019" i="1"/>
  <c r="L1020" i="1"/>
  <c r="Q1027" i="1"/>
  <c r="AA1028" i="1"/>
  <c r="L1035" i="1"/>
  <c r="Q1039" i="1"/>
  <c r="Y1048" i="1"/>
  <c r="Q1048" i="1"/>
  <c r="L1053" i="1"/>
  <c r="J1060" i="1"/>
  <c r="S929" i="1"/>
  <c r="O998" i="1"/>
  <c r="J1050" i="1"/>
  <c r="Q972" i="1"/>
  <c r="L1060" i="1"/>
  <c r="J1017" i="1"/>
  <c r="J985" i="1"/>
  <c r="O974" i="1"/>
  <c r="L993" i="1"/>
  <c r="L984" i="1"/>
  <c r="G826" i="1"/>
  <c r="S1015" i="1"/>
  <c r="O990" i="1"/>
  <c r="Q990" i="1"/>
  <c r="J1041" i="1"/>
  <c r="Q1061" i="1"/>
  <c r="AA1063" i="1"/>
  <c r="O1062" i="1"/>
  <c r="J964" i="1"/>
  <c r="L1043" i="1"/>
  <c r="L978" i="1"/>
  <c r="Q1069" i="1"/>
  <c r="AA1071" i="1"/>
  <c r="Q1072" i="1"/>
  <c r="L1074" i="1"/>
  <c r="AA1079" i="1"/>
  <c r="Q1082" i="1"/>
  <c r="L1082" i="1"/>
  <c r="L1084" i="1"/>
  <c r="L1087" i="1"/>
  <c r="Q1088" i="1"/>
  <c r="L1091" i="1"/>
  <c r="Q1093" i="1"/>
  <c r="AA1100" i="1"/>
  <c r="L1100" i="1"/>
  <c r="Q1104" i="1"/>
  <c r="G1010" i="1"/>
  <c r="G991" i="1"/>
  <c r="G1106" i="1"/>
  <c r="G951" i="1"/>
  <c r="G850" i="1"/>
  <c r="S1091" i="1"/>
  <c r="G925" i="1"/>
  <c r="L1108" i="1"/>
  <c r="G957" i="1"/>
  <c r="Q915" i="1"/>
  <c r="AA877" i="1"/>
  <c r="J827" i="1"/>
  <c r="S1088" i="1"/>
  <c r="S1035" i="1"/>
  <c r="Y930" i="1"/>
  <c r="L956" i="1"/>
  <c r="O1046" i="1"/>
  <c r="Q1046" i="1"/>
  <c r="AA1049" i="1"/>
  <c r="O1108" i="1"/>
  <c r="Y925" i="1"/>
  <c r="Y1037" i="1"/>
  <c r="Y1090" i="1"/>
  <c r="J1073" i="1"/>
  <c r="S1095" i="1"/>
  <c r="G1098" i="1"/>
  <c r="S1007" i="1"/>
  <c r="Q1076" i="1"/>
  <c r="L1109" i="1"/>
  <c r="AA1057" i="1"/>
  <c r="Q1056" i="1"/>
  <c r="O1081" i="1"/>
  <c r="O1087" i="1"/>
  <c r="L1063" i="1"/>
  <c r="L1071" i="1"/>
  <c r="O1109" i="1"/>
  <c r="O1098" i="1"/>
  <c r="Q1098" i="1"/>
  <c r="S1112" i="1"/>
  <c r="AA1060" i="1"/>
  <c r="AA1108" i="1"/>
  <c r="Y1066" i="1"/>
  <c r="AA1068" i="1"/>
  <c r="AA1111" i="1"/>
  <c r="S1113" i="1"/>
  <c r="Q1114" i="1"/>
  <c r="L1114" i="1"/>
  <c r="J952" i="1" l="1"/>
  <c r="L936" i="1"/>
  <c r="G1000" i="1"/>
  <c r="S1049" i="1"/>
  <c r="L1039" i="1"/>
  <c r="O1043" i="1"/>
  <c r="Y879" i="1"/>
  <c r="O890" i="1"/>
  <c r="L922" i="1"/>
  <c r="L943" i="1"/>
  <c r="AA954" i="1"/>
  <c r="Q966" i="1"/>
  <c r="AA969" i="1"/>
  <c r="Q970" i="1"/>
  <c r="Q974" i="1"/>
  <c r="AA981" i="1"/>
  <c r="L999" i="1"/>
  <c r="L865" i="1"/>
  <c r="O968" i="1"/>
  <c r="J1093" i="1"/>
  <c r="S1013" i="1"/>
  <c r="Q1054" i="1"/>
  <c r="Q872" i="1"/>
  <c r="L859" i="1"/>
  <c r="L893" i="1"/>
  <c r="O923" i="1"/>
  <c r="Q870" i="1"/>
  <c r="Q886" i="1"/>
  <c r="G897" i="1"/>
  <c r="O898" i="1"/>
  <c r="L828" i="1"/>
  <c r="S952" i="1"/>
  <c r="S928" i="1"/>
  <c r="G969" i="1"/>
  <c r="J974" i="1"/>
  <c r="G1089" i="1"/>
  <c r="Q884" i="1"/>
  <c r="L1061" i="1"/>
  <c r="O876" i="1"/>
  <c r="J908" i="1"/>
  <c r="Q881" i="1"/>
  <c r="J949" i="1"/>
  <c r="O1054" i="1"/>
  <c r="Q890" i="1"/>
  <c r="Q906" i="1"/>
  <c r="L1104" i="1"/>
  <c r="L1085" i="1"/>
  <c r="O878" i="1"/>
  <c r="O1016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C1073" i="1" s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C1077" i="1" s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C1059" i="1" s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C1053" i="1" s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44" i="1" l="1"/>
  <c r="C1108" i="1"/>
  <c r="C991" i="1"/>
  <c r="C1029" i="1"/>
  <c r="C100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<sst xmlns="http://schemas.openxmlformats.org/spreadsheetml/2006/main" count="80" uniqueCount="39">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</sst>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Chart2"/>
      <sheetName val="Chart3"/>
      <sheetName val="Data"/>
      <sheetName val="Sheet1"/>
      <sheetName val="Chart4"/>
      <sheetName val="Chart5"/>
      <sheetName val="Chart6"/>
      <sheetName val="Chart7"/>
      <sheetName val="Chart8"/>
      <sheetName val="Chart9"/>
      <sheetName val="Chart10"/>
      <sheetName val="Glo"/>
      <sheetName val="Chart11"/>
      <sheetName val="Chart12"/>
      <sheetName val="Chart13"/>
      <sheetName val="Chart14"/>
      <sheetName val="Chart15"/>
      <sheetName val="Chart16"/>
      <sheetName val="Chart17"/>
      <sheetName val="Chart18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  <row r="1290">
          <cell r="I1290">
            <v>11731624.199999999</v>
          </cell>
          <cell r="W1290">
            <v>1423353.38</v>
          </cell>
          <cell r="X1290">
            <v>548594.17000000004</v>
          </cell>
          <cell r="Y1290">
            <v>6148171.8000000091</v>
          </cell>
          <cell r="AJ1290">
            <v>24280134.550000001</v>
          </cell>
        </row>
        <row r="1291">
          <cell r="I1291">
            <v>14945708.01</v>
          </cell>
          <cell r="W1291">
            <v>1387857.33</v>
          </cell>
          <cell r="X1291">
            <v>658712.91</v>
          </cell>
          <cell r="Y1291">
            <v>6077977.9099999834</v>
          </cell>
          <cell r="AJ1291">
            <v>17924862.120000001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  <cell r="JX10">
            <v>200511903.09999999</v>
          </cell>
          <cell r="JY10">
            <v>226850435.44999999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  <cell r="JX18">
            <v>2364116.6199999996</v>
          </cell>
          <cell r="JY18">
            <v>2562541.92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  <cell r="JX13">
            <v>2437873257.6199999</v>
          </cell>
          <cell r="JY13">
            <v>2299940766.8899999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  <cell r="JX24">
            <v>241431525</v>
          </cell>
          <cell r="JY24">
            <v>248910150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  <cell r="JX67">
            <v>8996298.2301599998</v>
          </cell>
          <cell r="JY67">
            <v>9448472.5293600019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  <cell r="JX77">
            <v>2683603.5749999997</v>
          </cell>
          <cell r="JY77">
            <v>5486562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6"/>
  <sheetViews>
    <sheetView tabSelected="1" topLeftCell="A7" zoomScaleNormal="100" zoomScaleSheetLayoutView="100" workbookViewId="0">
      <pane xSplit="1" ySplit="2" topLeftCell="B1290" activePane="bottomRight" state="frozen"/>
      <selection pane="topRight" activeCell="B7" sqref="B7"/>
      <selection pane="bottomLeft" activeCell="A9" sqref="A9"/>
      <selection pane="bottomRight" activeCell="B1297" sqref="B1297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5" si="597">+K1266+P1266+R1266+U1266+V1266+Z1266</f>
        <v>25641553.941119999</v>
      </c>
      <c r="C1266" s="70">
        <f t="shared" ref="C1266:C1295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5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5" si="600">(I1266/I1213)-1</f>
        <v>0.10013812947701939</v>
      </c>
      <c r="K1266" s="74">
        <f>'[6]Marketshare 2018'!$IU$67</f>
        <v>9232957.3111199997</v>
      </c>
      <c r="L1266" s="76">
        <f t="shared" ref="L1266:L1295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5" si="602">(N1266/N1213)-1</f>
        <v>0.19188760694597673</v>
      </c>
      <c r="P1266" s="74">
        <f>'[6]Marketshare 2018'!$IU$77</f>
        <v>3669015.6</v>
      </c>
      <c r="Q1266" s="76">
        <f t="shared" ref="Q1266:Q1295" si="603">(P1266/0.09)/N1266</f>
        <v>0.1758089899652594</v>
      </c>
      <c r="R1266" s="71">
        <f>[5]Data!$W$1261</f>
        <v>1297323.7999999998</v>
      </c>
      <c r="S1266" s="78">
        <f t="shared" ref="S1266:S1295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5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6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  <row r="1295" spans="1:27" s="80" customFormat="1" ht="13" x14ac:dyDescent="0.3">
      <c r="A1295" s="69">
        <v>45165</v>
      </c>
      <c r="B1295" s="58">
        <f t="shared" si="597"/>
        <v>22164137.775160011</v>
      </c>
      <c r="C1295" s="70">
        <f t="shared" si="598"/>
        <v>2.37971287905685E-2</v>
      </c>
      <c r="D1295" s="71">
        <f>[5]Data!$AJ$1290</f>
        <v>24280134.550000001</v>
      </c>
      <c r="E1295" s="61">
        <f>[5]Data!$I$1290</f>
        <v>11731624.199999999</v>
      </c>
      <c r="F1295" s="72"/>
      <c r="G1295" s="70">
        <f t="shared" si="599"/>
        <v>-8.8827773912437902E-2</v>
      </c>
      <c r="H1295" s="73">
        <v>8019</v>
      </c>
      <c r="I1295" s="74">
        <f>'[8]Marketshare 2018'!$JX$13</f>
        <v>2437873257.6199999</v>
      </c>
      <c r="J1295" s="75">
        <f t="shared" si="600"/>
        <v>3.0104608445836067E-2</v>
      </c>
      <c r="K1295" s="74">
        <f>'[8]Marketshare 2018'!$JX$67</f>
        <v>8996298.2301599998</v>
      </c>
      <c r="L1295" s="76">
        <f t="shared" si="601"/>
        <v>4.1002488095540267E-2</v>
      </c>
      <c r="M1295" s="74">
        <v>382</v>
      </c>
      <c r="N1295" s="74">
        <f>'[8]Marketshare 2018'!$JX$24</f>
        <v>241431525</v>
      </c>
      <c r="O1295" s="77">
        <f t="shared" si="602"/>
        <v>9.2879207915413931E-2</v>
      </c>
      <c r="P1295" s="74">
        <f>'[8]Marketshare 2018'!$JX$77</f>
        <v>2683603.5749999997</v>
      </c>
      <c r="Q1295" s="76">
        <f t="shared" si="603"/>
        <v>0.12350424204129927</v>
      </c>
      <c r="R1295" s="71">
        <f>[5]Data!$W$1290</f>
        <v>1423353.38</v>
      </c>
      <c r="S1295" s="78">
        <f t="shared" si="604"/>
        <v>0.42237340739350793</v>
      </c>
      <c r="T1295" s="5">
        <v>5306</v>
      </c>
      <c r="U1295" s="79">
        <f>[5]Data!$X$1290</f>
        <v>548594.17000000004</v>
      </c>
      <c r="V1295" s="61">
        <f>[5]Data!$Y$1290</f>
        <v>6148171.8000000091</v>
      </c>
      <c r="W1295" s="67">
        <v>2737</v>
      </c>
      <c r="X1295" s="74">
        <f>'[7]From Apr 2023'!$JX$10</f>
        <v>200511903.09999999</v>
      </c>
      <c r="Y1295" s="78">
        <f t="shared" si="608"/>
        <v>0.13352783428079551</v>
      </c>
      <c r="Z1295" s="74">
        <f>'[7]From Apr 2023'!$JX$18</f>
        <v>2364116.6199999996</v>
      </c>
      <c r="AA1295" s="76">
        <f t="shared" si="606"/>
        <v>7.8602702497947943E-2</v>
      </c>
    </row>
    <row r="1296" spans="1:27" s="80" customFormat="1" ht="13" x14ac:dyDescent="0.3">
      <c r="A1296" s="69">
        <v>45172</v>
      </c>
      <c r="B1296" s="58">
        <f t="shared" ref="B1296" si="609">+K1296+P1296+R1296+U1296+V1296+Z1296</f>
        <v>25622124.599359989</v>
      </c>
      <c r="C1296" s="70">
        <f t="shared" ref="C1296" si="610">(B1296/B1243)-1</f>
        <v>-9.9967435692134177E-2</v>
      </c>
      <c r="D1296" s="71">
        <f>[5]Data!$AJ$1291</f>
        <v>17924862.120000001</v>
      </c>
      <c r="E1296" s="61">
        <f>[5]Data!$I$1291</f>
        <v>14945708.01</v>
      </c>
      <c r="F1296" s="72"/>
      <c r="G1296" s="70">
        <f t="shared" ref="G1296" si="611">(E1296/E1243)-1</f>
        <v>2.0860371151558699E-3</v>
      </c>
      <c r="H1296" s="73">
        <v>8019</v>
      </c>
      <c r="I1296" s="74">
        <f>'[8]Marketshare 2018'!$JY$13</f>
        <v>2299940766.8899999</v>
      </c>
      <c r="J1296" s="75">
        <f t="shared" ref="J1296" si="612">(I1296/I1243)-1</f>
        <v>-3.2134634619004121E-2</v>
      </c>
      <c r="K1296" s="74">
        <f>'[8]Marketshare 2018'!$JY$67</f>
        <v>9448472.5293600019</v>
      </c>
      <c r="L1296" s="76">
        <f t="shared" ref="L1296" si="613">(K1296/0.09)/I1296</f>
        <v>4.5645970372514853E-2</v>
      </c>
      <c r="M1296" s="74">
        <v>382</v>
      </c>
      <c r="N1296" s="74">
        <f>'[8]Marketshare 2018'!$JY$24</f>
        <v>248910150</v>
      </c>
      <c r="O1296" s="77">
        <f t="shared" ref="O1296" si="614">(N1296/N1243)-1</f>
        <v>3.5913045617061767E-2</v>
      </c>
      <c r="P1296" s="74">
        <f>'[8]Marketshare 2018'!$JY$77</f>
        <v>5486562</v>
      </c>
      <c r="Q1296" s="76">
        <f t="shared" ref="Q1296" si="615">(P1296/0.09)/N1296</f>
        <v>0.24491488193631317</v>
      </c>
      <c r="R1296" s="71">
        <f>[5]Data!$W$1291</f>
        <v>1387857.33</v>
      </c>
      <c r="S1296" s="78">
        <f t="shared" ref="S1296" si="616">(R1296/R1243)-1</f>
        <v>1.7491561539868083E-2</v>
      </c>
      <c r="T1296" s="5">
        <v>5306</v>
      </c>
      <c r="U1296" s="79">
        <f>[5]Data!$X$1291</f>
        <v>658712.91</v>
      </c>
      <c r="V1296" s="61">
        <f>[5]Data!$Y$1291</f>
        <v>6077977.9099999834</v>
      </c>
      <c r="W1296" s="67">
        <v>2737</v>
      </c>
      <c r="X1296" s="74">
        <f>'[7]From Apr 2023'!$JY$10</f>
        <v>226850435.44999999</v>
      </c>
      <c r="Y1296" s="78">
        <f t="shared" si="608"/>
        <v>0.10328743398585027</v>
      </c>
      <c r="Z1296" s="74">
        <f>'[7]From Apr 2023'!$JY$18</f>
        <v>2562541.92</v>
      </c>
      <c r="AA1296" s="76">
        <f t="shared" ref="AA1296" si="617">(Z1296/0.15)/X1296</f>
        <v>7.5307824585443175E-2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2023-10-09T16:38:21Z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