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gautenggamblingboard.sharepoint.com/sites/Finance1/Shared Documents/Finance/Statistics/Stats published/2024/"/>
    </mc:Choice>
  </mc:AlternateContent>
  <xr:revisionPtr revIDLastSave="121" documentId="13_ncr:1_{23556A03-A855-4C9A-B798-37EB01B7467F}" xr6:coauthVersionLast="47" xr6:coauthVersionMax="47" xr10:uidLastSave="{D61EEA51-E9D9-4649-9758-8AE627EBF089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18" i="1" l="1"/>
  <c r="V1317" i="1"/>
  <c r="V1315" i="1"/>
  <c r="V1316" i="1"/>
  <c r="U1318" i="1"/>
  <c r="U1317" i="1"/>
  <c r="U1316" i="1"/>
  <c r="U1315" i="1"/>
  <c r="R1318" i="1" l="1"/>
  <c r="R1317" i="1"/>
  <c r="R1316" i="1"/>
  <c r="Z1318" i="1"/>
  <c r="X1318" i="1"/>
  <c r="AA1318" i="1" s="1"/>
  <c r="P1318" i="1"/>
  <c r="N1318" i="1"/>
  <c r="K1318" i="1"/>
  <c r="L1318" i="1" s="1"/>
  <c r="I1318" i="1"/>
  <c r="Z1317" i="1"/>
  <c r="X1317" i="1"/>
  <c r="P1317" i="1"/>
  <c r="N1317" i="1"/>
  <c r="K1317" i="1"/>
  <c r="I1317" i="1"/>
  <c r="Z1316" i="1"/>
  <c r="AA1316" i="1" s="1"/>
  <c r="X1316" i="1"/>
  <c r="P1316" i="1"/>
  <c r="N1316" i="1"/>
  <c r="K1316" i="1"/>
  <c r="I1316" i="1"/>
  <c r="Q1317" i="1"/>
  <c r="E1318" i="1"/>
  <c r="D1318" i="1"/>
  <c r="E1317" i="1"/>
  <c r="D1317" i="1"/>
  <c r="E1316" i="1"/>
  <c r="D1316" i="1"/>
  <c r="Z1315" i="1"/>
  <c r="X1315" i="1"/>
  <c r="Q1318" i="1" l="1"/>
  <c r="L1317" i="1"/>
  <c r="L1316" i="1"/>
  <c r="Q1316" i="1"/>
  <c r="AA1317" i="1"/>
  <c r="R1315" i="1" l="1"/>
  <c r="P1315" i="1"/>
  <c r="N1315" i="1"/>
  <c r="K1315" i="1"/>
  <c r="I1315" i="1"/>
  <c r="E1315" i="1"/>
  <c r="D1315" i="1"/>
  <c r="X1314" i="1" l="1"/>
  <c r="P1314" i="1"/>
  <c r="N1314" i="1"/>
  <c r="K1314" i="1"/>
  <c r="I1314" i="1"/>
  <c r="Z1314" i="1"/>
  <c r="P1313" i="1"/>
  <c r="N1313" i="1"/>
  <c r="K1313" i="1"/>
  <c r="I1313" i="1"/>
  <c r="P1312" i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3" i="1"/>
  <c r="X1313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14" i="1" l="1"/>
  <c r="U1314" i="1"/>
  <c r="R1314" i="1"/>
  <c r="E1314" i="1"/>
  <c r="D1314" i="1"/>
  <c r="V1313" i="1"/>
  <c r="U1313" i="1"/>
  <c r="R1313" i="1"/>
  <c r="E1313" i="1"/>
  <c r="D1313" i="1"/>
  <c r="V1312" i="1"/>
  <c r="U1312" i="1"/>
  <c r="R1312" i="1"/>
  <c r="E1312" i="1"/>
  <c r="D1312" i="1"/>
  <c r="V1311" i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AA1315" i="1"/>
  <c r="AA1313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Q1310" i="1"/>
  <c r="B1300" i="1"/>
  <c r="B1297" i="1"/>
  <c r="Q1313" i="1"/>
  <c r="AA1304" i="1"/>
  <c r="Q1298" i="1"/>
  <c r="AA1312" i="1"/>
  <c r="Q1315" i="1"/>
  <c r="AA1302" i="1"/>
  <c r="B1308" i="1"/>
  <c r="L1301" i="1"/>
  <c r="L1299" i="1"/>
  <c r="L1300" i="1"/>
  <c r="Q1301" i="1"/>
  <c r="L1304" i="1"/>
  <c r="Q1311" i="1"/>
  <c r="L1314" i="1"/>
  <c r="Q1296" i="1"/>
  <c r="AA1297" i="1"/>
  <c r="B1311" i="1"/>
  <c r="AA1301" i="1"/>
  <c r="Q1305" i="1"/>
  <c r="B1316" i="1"/>
  <c r="AA1300" i="1"/>
  <c r="L1303" i="1"/>
  <c r="B1304" i="1"/>
  <c r="AA1306" i="1"/>
  <c r="L1308" i="1"/>
  <c r="AA1310" i="1"/>
  <c r="L1313" i="1"/>
  <c r="AA1299" i="1"/>
  <c r="B1303" i="1"/>
  <c r="Q1304" i="1"/>
  <c r="AA1311" i="1"/>
  <c r="AA1303" i="1"/>
  <c r="B1305" i="1"/>
  <c r="AA1309" i="1"/>
  <c r="AA1314" i="1"/>
  <c r="L1296" i="1"/>
  <c r="Q1308" i="1"/>
  <c r="L1312" i="1"/>
  <c r="AA1298" i="1"/>
  <c r="Q1300" i="1"/>
  <c r="L1315" i="1"/>
  <c r="Q1309" i="1"/>
  <c r="L1310" i="1"/>
  <c r="Q1314" i="1"/>
  <c r="Q1303" i="1"/>
  <c r="AA1305" i="1"/>
  <c r="AA1308" i="1"/>
  <c r="B1312" i="1"/>
  <c r="B1307" i="1"/>
  <c r="B1296" i="1"/>
  <c r="B1301" i="1"/>
  <c r="B1309" i="1"/>
  <c r="B1317" i="1"/>
  <c r="L1297" i="1"/>
  <c r="L1305" i="1"/>
  <c r="B1298" i="1"/>
  <c r="B1306" i="1"/>
  <c r="B1314" i="1"/>
  <c r="B1302" i="1"/>
  <c r="B1310" i="1"/>
  <c r="B1318" i="1"/>
  <c r="B1313" i="1"/>
  <c r="B1299" i="1"/>
  <c r="B1315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Y1318" i="1" s="1"/>
  <c r="P1265" i="1"/>
  <c r="N1265" i="1"/>
  <c r="O1318" i="1" s="1"/>
  <c r="K1265" i="1"/>
  <c r="I1265" i="1"/>
  <c r="J1318" i="1" s="1"/>
  <c r="V1265" i="1"/>
  <c r="U1265" i="1"/>
  <c r="R1265" i="1"/>
  <c r="S1318" i="1" s="1"/>
  <c r="E1265" i="1"/>
  <c r="G1318" i="1" s="1"/>
  <c r="D1265" i="1"/>
  <c r="L1274" i="1"/>
  <c r="AA1271" i="1"/>
  <c r="AA1270" i="1"/>
  <c r="Q1270" i="1"/>
  <c r="Z1264" i="1"/>
  <c r="X1264" i="1"/>
  <c r="Y1317" i="1" s="1"/>
  <c r="P1264" i="1"/>
  <c r="N1264" i="1"/>
  <c r="O1317" i="1" s="1"/>
  <c r="K1264" i="1"/>
  <c r="I1264" i="1"/>
  <c r="J1317" i="1" s="1"/>
  <c r="Z1263" i="1"/>
  <c r="X1263" i="1"/>
  <c r="Y1316" i="1" s="1"/>
  <c r="P1263" i="1"/>
  <c r="N1263" i="1"/>
  <c r="O1316" i="1" s="1"/>
  <c r="K1263" i="1"/>
  <c r="I1263" i="1"/>
  <c r="J1316" i="1" s="1"/>
  <c r="Z1262" i="1"/>
  <c r="X1262" i="1"/>
  <c r="Y1315" i="1" s="1"/>
  <c r="P1262" i="1"/>
  <c r="N1262" i="1"/>
  <c r="O1315" i="1" s="1"/>
  <c r="K1262" i="1"/>
  <c r="I830" i="1"/>
  <c r="I1262" i="1"/>
  <c r="J1315" i="1" s="1"/>
  <c r="Z1261" i="1"/>
  <c r="X1261" i="1"/>
  <c r="Y1314" i="1" s="1"/>
  <c r="P1261" i="1"/>
  <c r="N1261" i="1"/>
  <c r="O1314" i="1" s="1"/>
  <c r="K1261" i="1"/>
  <c r="I1261" i="1"/>
  <c r="J1314" i="1" s="1"/>
  <c r="V1264" i="1"/>
  <c r="U1264" i="1"/>
  <c r="R1264" i="1"/>
  <c r="S1317" i="1" s="1"/>
  <c r="E1264" i="1"/>
  <c r="G1317" i="1" s="1"/>
  <c r="D1264" i="1"/>
  <c r="V1263" i="1"/>
  <c r="U1263" i="1"/>
  <c r="R1263" i="1"/>
  <c r="S1316" i="1" s="1"/>
  <c r="E1263" i="1"/>
  <c r="G1316" i="1" s="1"/>
  <c r="D1263" i="1"/>
  <c r="V1262" i="1"/>
  <c r="U1262" i="1"/>
  <c r="R1262" i="1"/>
  <c r="S1315" i="1" s="1"/>
  <c r="E1262" i="1"/>
  <c r="G1315" i="1" s="1"/>
  <c r="D1262" i="1"/>
  <c r="V1261" i="1"/>
  <c r="U1261" i="1"/>
  <c r="R1261" i="1"/>
  <c r="S1314" i="1" s="1"/>
  <c r="E1261" i="1"/>
  <c r="G1314" i="1" s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Y1313" i="1" s="1"/>
  <c r="P1260" i="1"/>
  <c r="N1260" i="1"/>
  <c r="O1313" i="1" s="1"/>
  <c r="K1260" i="1"/>
  <c r="I1260" i="1"/>
  <c r="J1313" i="1" s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V1260" i="1"/>
  <c r="U1260" i="1"/>
  <c r="R1260" i="1"/>
  <c r="S1313" i="1" s="1"/>
  <c r="E1260" i="1"/>
  <c r="G1313" i="1" s="1"/>
  <c r="D1260" i="1"/>
  <c r="V1259" i="1"/>
  <c r="U1259" i="1"/>
  <c r="R1259" i="1"/>
  <c r="S1312" i="1" s="1"/>
  <c r="E1259" i="1"/>
  <c r="G1312" i="1" s="1"/>
  <c r="D1259" i="1"/>
  <c r="V1258" i="1"/>
  <c r="U1258" i="1"/>
  <c r="R1258" i="1"/>
  <c r="S1311" i="1" s="1"/>
  <c r="E1258" i="1"/>
  <c r="G1311" i="1" s="1"/>
  <c r="D1258" i="1"/>
  <c r="V1257" i="1"/>
  <c r="U1257" i="1"/>
  <c r="R1257" i="1"/>
  <c r="S1310" i="1" s="1"/>
  <c r="E1257" i="1"/>
  <c r="G1310" i="1" s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C1318" i="1" s="1"/>
  <c r="O1263" i="1"/>
  <c r="S1261" i="1"/>
  <c r="B1264" i="1"/>
  <c r="C1317" i="1" s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C1314" i="1" s="1"/>
  <c r="J1263" i="1"/>
  <c r="B1263" i="1"/>
  <c r="C1316" i="1" s="1"/>
  <c r="B1262" i="1"/>
  <c r="C1315" i="1" s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C1313" i="1" s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Q1088" i="1" s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L1082" i="1" s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AA1079" i="1" s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Q1076" i="1" s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L1074" i="1" s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L1061" i="1" s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I1058" i="1"/>
  <c r="I1057" i="1"/>
  <c r="I1056" i="1"/>
  <c r="I1055" i="1"/>
  <c r="I1054" i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Q1027" i="1" s="1"/>
  <c r="N1026" i="1"/>
  <c r="N1025" i="1"/>
  <c r="N1024" i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D1060" i="1"/>
  <c r="V1059" i="1"/>
  <c r="U1059" i="1"/>
  <c r="R1059" i="1"/>
  <c r="S1112" i="1" s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D1044" i="1"/>
  <c r="Z1043" i="1"/>
  <c r="X1043" i="1"/>
  <c r="W1043" i="1"/>
  <c r="V1043" i="1"/>
  <c r="U1043" i="1"/>
  <c r="R1043" i="1"/>
  <c r="M1043" i="1"/>
  <c r="H1043" i="1"/>
  <c r="E1043" i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Y1066" i="1" s="1"/>
  <c r="V1013" i="1"/>
  <c r="U1013" i="1"/>
  <c r="R1013" i="1"/>
  <c r="S1013" i="1" s="1"/>
  <c r="M1013" i="1"/>
  <c r="H1013" i="1"/>
  <c r="E1013" i="1"/>
  <c r="D1013" i="1"/>
  <c r="Z1012" i="1"/>
  <c r="AA1012" i="1" s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G1010" i="1" s="1"/>
  <c r="D1010" i="1"/>
  <c r="I1009" i="1"/>
  <c r="H1009" i="1"/>
  <c r="Z1009" i="1"/>
  <c r="X1009" i="1"/>
  <c r="W1009" i="1"/>
  <c r="V1009" i="1"/>
  <c r="U1009" i="1"/>
  <c r="R1009" i="1"/>
  <c r="P1009" i="1"/>
  <c r="N1009" i="1"/>
  <c r="O1062" i="1" s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P1001" i="1"/>
  <c r="N1001" i="1"/>
  <c r="O1054" i="1" s="1"/>
  <c r="M1001" i="1"/>
  <c r="K1001" i="1"/>
  <c r="I1001" i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S1052" i="1" s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O998" i="1" s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L992" i="1" s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J985" i="1" s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L984" i="1" s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W975" i="1"/>
  <c r="V975" i="1"/>
  <c r="U975" i="1"/>
  <c r="R975" i="1"/>
  <c r="P975" i="1"/>
  <c r="N975" i="1"/>
  <c r="M975" i="1"/>
  <c r="K975" i="1"/>
  <c r="I975" i="1"/>
  <c r="H975" i="1"/>
  <c r="E975" i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J1027" i="1" s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H973" i="1"/>
  <c r="E973" i="1"/>
  <c r="D973" i="1"/>
  <c r="Z972" i="1"/>
  <c r="X972" i="1"/>
  <c r="W972" i="1"/>
  <c r="P972" i="1"/>
  <c r="Q972" i="1" s="1"/>
  <c r="N972" i="1"/>
  <c r="V972" i="1"/>
  <c r="U972" i="1"/>
  <c r="R972" i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L963" i="1" s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AA961" i="1" s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K957" i="1"/>
  <c r="I957" i="1"/>
  <c r="E957" i="1"/>
  <c r="G957" i="1" s="1"/>
  <c r="D957" i="1"/>
  <c r="Z956" i="1"/>
  <c r="V956" i="1"/>
  <c r="U956" i="1"/>
  <c r="R956" i="1"/>
  <c r="P956" i="1"/>
  <c r="N956" i="1"/>
  <c r="K956" i="1"/>
  <c r="L956" i="1" s="1"/>
  <c r="I956" i="1"/>
  <c r="E956" i="1"/>
  <c r="D956" i="1"/>
  <c r="Z955" i="1"/>
  <c r="X955" i="1"/>
  <c r="V955" i="1"/>
  <c r="U955" i="1"/>
  <c r="P955" i="1"/>
  <c r="Q955" i="1" s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P944" i="1"/>
  <c r="N944" i="1"/>
  <c r="V944" i="1"/>
  <c r="U944" i="1"/>
  <c r="R944" i="1"/>
  <c r="K944" i="1"/>
  <c r="I944" i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D939" i="1"/>
  <c r="Z938" i="1"/>
  <c r="X938" i="1"/>
  <c r="P938" i="1"/>
  <c r="N938" i="1"/>
  <c r="V938" i="1"/>
  <c r="U938" i="1"/>
  <c r="R938" i="1"/>
  <c r="K938" i="1"/>
  <c r="I938" i="1"/>
  <c r="E938" i="1"/>
  <c r="G991" i="1" s="1"/>
  <c r="D938" i="1"/>
  <c r="Z937" i="1"/>
  <c r="X937" i="1"/>
  <c r="V937" i="1"/>
  <c r="U937" i="1"/>
  <c r="R937" i="1"/>
  <c r="P937" i="1"/>
  <c r="N937" i="1"/>
  <c r="O990" i="1" s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D928" i="1"/>
  <c r="Z927" i="1"/>
  <c r="X927" i="1"/>
  <c r="V927" i="1"/>
  <c r="U927" i="1"/>
  <c r="R927" i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K926" i="1"/>
  <c r="I926" i="1"/>
  <c r="E926" i="1"/>
  <c r="D926" i="1"/>
  <c r="N924" i="1"/>
  <c r="Z925" i="1"/>
  <c r="X925" i="1"/>
  <c r="V925" i="1"/>
  <c r="U925" i="1"/>
  <c r="R925" i="1"/>
  <c r="P925" i="1"/>
  <c r="N925" i="1"/>
  <c r="K925" i="1"/>
  <c r="I925" i="1"/>
  <c r="E925" i="1"/>
  <c r="G925" i="1" s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D916" i="1"/>
  <c r="Z915" i="1"/>
  <c r="X915" i="1"/>
  <c r="V915" i="1"/>
  <c r="U915" i="1"/>
  <c r="R915" i="1"/>
  <c r="P915" i="1"/>
  <c r="N915" i="1"/>
  <c r="Q915" i="1" s="1"/>
  <c r="K915" i="1"/>
  <c r="I915" i="1"/>
  <c r="E915" i="1"/>
  <c r="D915" i="1"/>
  <c r="Z914" i="1"/>
  <c r="X914" i="1"/>
  <c r="V914" i="1"/>
  <c r="U914" i="1"/>
  <c r="R914" i="1"/>
  <c r="S967" i="1" s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J964" i="1" s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AA837" i="1" s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AA845" i="1" s="1"/>
  <c r="X845" i="1"/>
  <c r="Y845" i="1" s="1"/>
  <c r="Z846" i="1"/>
  <c r="X846" i="1"/>
  <c r="Y846" i="1" s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AA853" i="1" s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AA881" i="1" s="1"/>
  <c r="X882" i="1"/>
  <c r="Z882" i="1"/>
  <c r="Z883" i="1"/>
  <c r="X883" i="1"/>
  <c r="Y936" i="1" s="1"/>
  <c r="Z884" i="1"/>
  <c r="X884" i="1"/>
  <c r="Z885" i="1"/>
  <c r="X885" i="1"/>
  <c r="AA885" i="1" s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G819" i="1" s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G826" i="1" s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G858" i="1" s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S924" i="1" s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P894" i="1"/>
  <c r="N894" i="1"/>
  <c r="P893" i="1"/>
  <c r="N893" i="1"/>
  <c r="P892" i="1"/>
  <c r="N892" i="1"/>
  <c r="K896" i="1"/>
  <c r="I896" i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P888" i="1"/>
  <c r="N888" i="1"/>
  <c r="K888" i="1"/>
  <c r="I888" i="1"/>
  <c r="P887" i="1"/>
  <c r="N887" i="1"/>
  <c r="K887" i="1"/>
  <c r="I887" i="1"/>
  <c r="P886" i="1"/>
  <c r="N886" i="1"/>
  <c r="K886" i="1"/>
  <c r="I886" i="1"/>
  <c r="P885" i="1"/>
  <c r="N885" i="1"/>
  <c r="K885" i="1"/>
  <c r="I885" i="1"/>
  <c r="P884" i="1"/>
  <c r="N884" i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I881" i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AA865" i="1"/>
  <c r="Y886" i="1"/>
  <c r="AA821" i="1"/>
  <c r="O966" i="1"/>
  <c r="Q1018" i="1"/>
  <c r="Q1019" i="1"/>
  <c r="L1020" i="1"/>
  <c r="L1035" i="1"/>
  <c r="Q1048" i="1"/>
  <c r="Q1054" i="1"/>
  <c r="L1053" i="1"/>
  <c r="J1017" i="1"/>
  <c r="O974" i="1"/>
  <c r="S1015" i="1"/>
  <c r="G897" i="1"/>
  <c r="J1041" i="1"/>
  <c r="Q1061" i="1"/>
  <c r="L1043" i="1"/>
  <c r="Q1069" i="1"/>
  <c r="Q1082" i="1"/>
  <c r="L1084" i="1"/>
  <c r="L1085" i="1"/>
  <c r="L1091" i="1"/>
  <c r="L1100" i="1"/>
  <c r="L1104" i="1"/>
  <c r="G1106" i="1"/>
  <c r="G850" i="1"/>
  <c r="S1088" i="1"/>
  <c r="S1035" i="1"/>
  <c r="AA1049" i="1"/>
  <c r="Y1037" i="1"/>
  <c r="Y1090" i="1"/>
  <c r="J1073" i="1"/>
  <c r="AA1057" i="1"/>
  <c r="Q1031" i="1"/>
  <c r="Q1056" i="1"/>
  <c r="O1087" i="1"/>
  <c r="J1093" i="1"/>
  <c r="O1109" i="1"/>
  <c r="O1098" i="1"/>
  <c r="Q1098" i="1"/>
  <c r="AA1060" i="1"/>
  <c r="AA1108" i="1"/>
  <c r="AA1068" i="1"/>
  <c r="AA1111" i="1"/>
  <c r="Q1114" i="1"/>
  <c r="L1114" i="1"/>
  <c r="O937" i="1" l="1"/>
  <c r="O945" i="1"/>
  <c r="L922" i="1"/>
  <c r="G986" i="1"/>
  <c r="L943" i="1"/>
  <c r="AA954" i="1"/>
  <c r="Q966" i="1"/>
  <c r="AA969" i="1"/>
  <c r="Q970" i="1"/>
  <c r="Q974" i="1"/>
  <c r="AA981" i="1"/>
  <c r="L999" i="1"/>
  <c r="L1003" i="1"/>
  <c r="L1007" i="1"/>
  <c r="AA1021" i="1"/>
  <c r="L1109" i="1"/>
  <c r="AA1100" i="1"/>
  <c r="O953" i="1"/>
  <c r="L1039" i="1"/>
  <c r="S947" i="1"/>
  <c r="S939" i="1"/>
  <c r="S931" i="1"/>
  <c r="S915" i="1"/>
  <c r="G954" i="1"/>
  <c r="J935" i="1"/>
  <c r="O909" i="1"/>
  <c r="G959" i="1"/>
  <c r="AA877" i="1"/>
  <c r="S994" i="1"/>
  <c r="S1007" i="1"/>
  <c r="J927" i="1"/>
  <c r="O948" i="1"/>
  <c r="Y879" i="1"/>
  <c r="J1060" i="1"/>
  <c r="S925" i="1"/>
  <c r="G940" i="1"/>
  <c r="Y899" i="1"/>
  <c r="Y895" i="1"/>
  <c r="G981" i="1"/>
  <c r="Y997" i="1"/>
  <c r="S1006" i="1"/>
  <c r="J934" i="1"/>
  <c r="J942" i="1"/>
  <c r="G984" i="1"/>
  <c r="G992" i="1"/>
  <c r="J997" i="1"/>
  <c r="O1010" i="1"/>
  <c r="Y1028" i="1"/>
  <c r="S1030" i="1"/>
  <c r="Y1032" i="1"/>
  <c r="S952" i="1"/>
  <c r="S928" i="1"/>
  <c r="G951" i="1"/>
  <c r="G969" i="1"/>
  <c r="J974" i="1"/>
  <c r="L934" i="1"/>
  <c r="L966" i="1"/>
  <c r="L978" i="1"/>
  <c r="Q990" i="1"/>
  <c r="L993" i="1"/>
  <c r="AA1028" i="1"/>
  <c r="Q1047" i="1"/>
  <c r="J949" i="1"/>
  <c r="O886" i="1"/>
  <c r="Y954" i="1"/>
  <c r="Y973" i="1"/>
  <c r="S990" i="1"/>
  <c r="J1003" i="1"/>
  <c r="Y1021" i="1"/>
  <c r="G1113" i="1"/>
  <c r="S870" i="1"/>
  <c r="G909" i="1"/>
  <c r="G946" i="1"/>
  <c r="G885" i="1"/>
  <c r="G877" i="1"/>
  <c r="Y923" i="1"/>
  <c r="O963" i="1"/>
  <c r="O993" i="1"/>
  <c r="Y1093" i="1"/>
  <c r="S1110" i="1"/>
  <c r="J1084" i="1"/>
  <c r="J1100" i="1"/>
  <c r="Y898" i="1"/>
  <c r="O970" i="1"/>
  <c r="Y992" i="1"/>
  <c r="S1014" i="1"/>
  <c r="J1054" i="1"/>
  <c r="G1076" i="1"/>
  <c r="G1080" i="1"/>
  <c r="G1088" i="1"/>
  <c r="G1096" i="1"/>
  <c r="J1101" i="1"/>
  <c r="J1011" i="1"/>
  <c r="J1112" i="1"/>
  <c r="Y925" i="1"/>
  <c r="S929" i="1"/>
  <c r="G1097" i="1"/>
  <c r="Y1048" i="1"/>
  <c r="Q1017" i="1"/>
  <c r="J1050" i="1"/>
  <c r="L1060" i="1"/>
  <c r="O1046" i="1"/>
  <c r="O1108" i="1"/>
  <c r="Q1039" i="1"/>
  <c r="S979" i="1"/>
  <c r="Y988" i="1"/>
  <c r="G1025" i="1"/>
  <c r="G1033" i="1"/>
  <c r="O1048" i="1"/>
  <c r="Q1072" i="1"/>
  <c r="O890" i="1"/>
  <c r="S917" i="1"/>
  <c r="G895" i="1"/>
  <c r="AA917" i="1"/>
  <c r="G1024" i="1"/>
  <c r="G1028" i="1"/>
  <c r="S1054" i="1"/>
  <c r="S1070" i="1"/>
  <c r="G1102" i="1"/>
  <c r="O1073" i="1"/>
  <c r="Y932" i="1"/>
  <c r="S976" i="1"/>
  <c r="O979" i="1"/>
  <c r="Y989" i="1"/>
  <c r="O996" i="1"/>
  <c r="Q1034" i="1"/>
  <c r="J1109" i="1"/>
  <c r="B1091" i="1"/>
  <c r="C1144" i="1" s="1"/>
  <c r="L1063" i="1"/>
  <c r="L1108" i="1"/>
  <c r="L1087" i="1"/>
  <c r="Y1084" i="1"/>
  <c r="Q1024" i="1"/>
  <c r="Q1029" i="1"/>
  <c r="Q1037" i="1"/>
  <c r="Y930" i="1"/>
  <c r="AA1071" i="1"/>
  <c r="S1113" i="1"/>
  <c r="Q1104" i="1"/>
  <c r="S980" i="1"/>
  <c r="L931" i="1"/>
  <c r="O994" i="1"/>
  <c r="Y1100" i="1"/>
  <c r="S1091" i="1"/>
  <c r="Q1046" i="1"/>
  <c r="Q1093" i="1"/>
  <c r="J939" i="1"/>
  <c r="J1026" i="1"/>
  <c r="S1062" i="1"/>
  <c r="G1104" i="1"/>
  <c r="L1071" i="1"/>
  <c r="AA1063" i="1"/>
  <c r="G1086" i="1"/>
  <c r="J1107" i="1"/>
  <c r="L859" i="1"/>
  <c r="O923" i="1"/>
  <c r="Q872" i="1"/>
  <c r="Q886" i="1"/>
  <c r="Q906" i="1"/>
  <c r="O975" i="1"/>
  <c r="L936" i="1"/>
  <c r="S1049" i="1"/>
  <c r="O1043" i="1"/>
  <c r="Q870" i="1"/>
  <c r="Q884" i="1"/>
  <c r="G1098" i="1"/>
  <c r="O898" i="1"/>
  <c r="Q890" i="1"/>
  <c r="S1095" i="1"/>
  <c r="O876" i="1"/>
  <c r="J908" i="1"/>
  <c r="G1044" i="1"/>
  <c r="L893" i="1"/>
  <c r="J952" i="1"/>
  <c r="O1081" i="1"/>
  <c r="O878" i="1"/>
  <c r="S968" i="1"/>
  <c r="Y978" i="1"/>
  <c r="L865" i="1"/>
  <c r="B1062" i="1"/>
  <c r="C1115" i="1" s="1"/>
  <c r="O968" i="1"/>
  <c r="L828" i="1"/>
  <c r="Q881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44" i="1" l="1"/>
  <c r="C1108" i="1"/>
  <c r="C991" i="1"/>
  <c r="C1029" i="1"/>
  <c r="C1059" i="1"/>
  <c r="C1003" i="1"/>
  <c r="C1060" i="1"/>
  <c r="C1091" i="1"/>
  <c r="C898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<sst xmlns="http://schemas.openxmlformats.org/spreadsheetml/2006/main" count="80" uniqueCount="39">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</sst>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164" fontId="1" fillId="0" borderId="0" xfId="1" applyNumberFormat="1" applyFont="1" applyFill="1" applyAlignment="1">
      <alignment horizontal="right"/>
    </xf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Marketshare%202022%20updated.xlsx" TargetMode="External"/><Relationship Id="rId1" Type="http://schemas.openxmlformats.org/officeDocument/2006/relationships/externalLinkPath" Target="/sites/Finance1/Shared%20Documents/Finance/Statistics/Marketshare%202022%20updated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Route%20Operators.xlsx" TargetMode="External"/><Relationship Id="rId1" Type="http://schemas.openxmlformats.org/officeDocument/2006/relationships/externalLinkPath" Target="/sites/Finance1/Shared%20Documents/Finance/Statistics/Route%20Oper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Gambltax%202004.xlsx" TargetMode="External"/><Relationship Id="rId1" Type="http://schemas.openxmlformats.org/officeDocument/2006/relationships/externalLinkPath" Target="/sites/Finance1/Shared%20Documents/Finance/Statistics/Gambltax%20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2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13"/>
      <sheetName val="Chart14"/>
      <sheetName val="Chart15"/>
      <sheetName val="Chart16"/>
      <sheetName val="Chart17"/>
      <sheetName val="Chart18"/>
      <sheetName val="Sheet1"/>
      <sheetName val="Chart19"/>
      <sheetName val="Chart20"/>
      <sheetName val="Chart21"/>
      <sheetName val="Chart22"/>
    </sheetNames>
    <sheetDataSet>
      <sheetData sheetId="0"/>
      <sheetData sheetId="1"/>
      <sheetData sheetId="2"/>
      <sheetData sheetId="3"/>
      <sheetData sheetId="4"/>
      <sheetData sheetId="5">
        <row r="13">
          <cell r="KR13">
            <v>2291372568.5300007</v>
          </cell>
          <cell r="KS13">
            <v>2089961312.8599997</v>
          </cell>
          <cell r="KT13">
            <v>2238807906.8800001</v>
          </cell>
          <cell r="KU13">
            <v>2340197543.5</v>
          </cell>
        </row>
        <row r="24">
          <cell r="KR24">
            <v>208359120</v>
          </cell>
          <cell r="KS24">
            <v>211770830</v>
          </cell>
          <cell r="KT24">
            <v>236326880</v>
          </cell>
          <cell r="KU24">
            <v>223411525</v>
          </cell>
        </row>
        <row r="67">
          <cell r="KR67">
            <v>8569882.0339199994</v>
          </cell>
          <cell r="KS67">
            <v>8990695.7857799996</v>
          </cell>
          <cell r="KT67">
            <v>9917124.6751199979</v>
          </cell>
          <cell r="KU67">
            <v>8931369.3328799997</v>
          </cell>
        </row>
        <row r="77">
          <cell r="KR77">
            <v>3510926.55</v>
          </cell>
          <cell r="KS77">
            <v>2813255.1</v>
          </cell>
          <cell r="KT77">
            <v>5141637.8999999994</v>
          </cell>
          <cell r="KU77">
            <v>3514038.9750000001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/>
      <sheetData sheetId="3">
        <row r="10">
          <cell r="KR10">
            <v>167223311.13999999</v>
          </cell>
          <cell r="KS10">
            <v>169200260.18000001</v>
          </cell>
          <cell r="KT10">
            <v>195821783.75999999</v>
          </cell>
          <cell r="KU10">
            <v>216315134.91</v>
          </cell>
        </row>
        <row r="18">
          <cell r="KR18">
            <v>1912396.83</v>
          </cell>
          <cell r="KS18">
            <v>1906766.9899999998</v>
          </cell>
          <cell r="KT18">
            <v>2297313.65</v>
          </cell>
          <cell r="KU18">
            <v>2445573.9800000004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 refreshError="1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  <row r="1308">
          <cell r="I1308">
            <v>16847096.98</v>
          </cell>
          <cell r="W1308">
            <v>1159379.7599999998</v>
          </cell>
          <cell r="X1308">
            <v>42996.67</v>
          </cell>
          <cell r="Y1308">
            <v>5461482.0200000023</v>
          </cell>
          <cell r="AJ1308">
            <v>22247572.100000001</v>
          </cell>
        </row>
        <row r="1309">
          <cell r="I1309">
            <v>13672279.640000002</v>
          </cell>
          <cell r="W1309">
            <v>1327396.3999999999</v>
          </cell>
          <cell r="X1309">
            <v>668095.5</v>
          </cell>
          <cell r="Y1309">
            <v>4649306.2100000102</v>
          </cell>
          <cell r="AJ1309">
            <v>26674682.98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  <cell r="KP10">
            <v>161414208.96000001</v>
          </cell>
          <cell r="KQ10">
            <v>154841552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  <cell r="KP18">
            <v>1860185.88</v>
          </cell>
          <cell r="KQ18">
            <v>1784822.7699999998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  <cell r="KP13">
            <v>2559441930.6300001</v>
          </cell>
          <cell r="KQ13">
            <v>2416129720.6099997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  <cell r="KP24">
            <v>242834590</v>
          </cell>
          <cell r="KQ24">
            <v>227511845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  <cell r="KP67">
            <v>11276502.293159999</v>
          </cell>
          <cell r="KQ67">
            <v>8977196.6883000005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  <cell r="KP77">
            <v>5624139.8250000002</v>
          </cell>
          <cell r="KQ77">
            <v>4683733.2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310">
          <cell r="I1310">
            <v>12082465.550000001</v>
          </cell>
          <cell r="W1310">
            <v>1086414.0299999998</v>
          </cell>
          <cell r="X1310">
            <v>449908.26</v>
          </cell>
          <cell r="Y1310">
            <v>6097004.9200000037</v>
          </cell>
          <cell r="AJ1310">
            <v>30101459.5</v>
          </cell>
        </row>
        <row r="1311">
          <cell r="I1311">
            <v>11817783.790000001</v>
          </cell>
          <cell r="W1311">
            <v>1136595.3799999999</v>
          </cell>
          <cell r="X1311">
            <v>443511.13</v>
          </cell>
          <cell r="Y1311">
            <v>6198993.3200000077</v>
          </cell>
          <cell r="AJ1311">
            <v>26175214.199999999</v>
          </cell>
        </row>
        <row r="1312">
          <cell r="I1312">
            <v>15061007.649999999</v>
          </cell>
          <cell r="W1312">
            <v>1403188.8199999998</v>
          </cell>
          <cell r="X1312">
            <v>1321153.96</v>
          </cell>
          <cell r="Y1312">
            <v>12509434.089999994</v>
          </cell>
          <cell r="AJ1312">
            <v>30372978.030000001</v>
          </cell>
        </row>
        <row r="1313">
          <cell r="I1313">
            <v>12445408.310000001</v>
          </cell>
          <cell r="W1313">
            <v>1351700.99</v>
          </cell>
          <cell r="X1313">
            <v>0</v>
          </cell>
          <cell r="Y1313">
            <v>8209737.7399999974</v>
          </cell>
          <cell r="AJ1313">
            <v>22257149.390000001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18"/>
  <sheetViews>
    <sheetView tabSelected="1" topLeftCell="A7" zoomScaleNormal="100" zoomScaleSheetLayoutView="100" workbookViewId="0">
      <pane xSplit="1" ySplit="2" topLeftCell="P1313" activePane="bottomRight" state="frozen"/>
      <selection pane="topRight" activeCell="B7" sqref="B7"/>
      <selection pane="bottomLeft" activeCell="A9" sqref="A9"/>
      <selection pane="bottomRight" activeCell="AB1318" sqref="AB1318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9" t="s">
        <v>3</v>
      </c>
      <c r="C7" s="90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1" t="s">
        <v>10</v>
      </c>
      <c r="X7" s="92"/>
      <c r="Y7" s="92"/>
      <c r="Z7" s="92"/>
      <c r="AA7" s="92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18" si="609">+K1296+P1296+R1296+U1296+V1296+Z1296</f>
        <v>25622124.599359989</v>
      </c>
      <c r="C1296" s="70">
        <f t="shared" ref="C1296:C1318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18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5" si="612">(I1296/I1243)-1</f>
        <v>-3.2134634619004121E-2</v>
      </c>
      <c r="K1296" s="74">
        <f>'[8]Marketshare 2018'!$JY$67</f>
        <v>9448472.5293600019</v>
      </c>
      <c r="L1296" s="76">
        <f t="shared" ref="L1296:L1315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5" si="614">(N1296/N1243)-1</f>
        <v>3.5913045617061767E-2</v>
      </c>
      <c r="P1296" s="74">
        <f>'[8]Marketshare 2018'!$JY$77</f>
        <v>5486562</v>
      </c>
      <c r="Q1296" s="76">
        <f t="shared" ref="Q1296:Q1315" si="615">(P1296/0.09)/N1296</f>
        <v>0.24491488193631317</v>
      </c>
      <c r="R1296" s="71">
        <f>[5]Data!$W$1291</f>
        <v>1387857.33</v>
      </c>
      <c r="S1296" s="78">
        <f t="shared" ref="S1296:S1315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5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5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[5]Data!$AJ$1306</f>
        <v>28328444.100000001</v>
      </c>
      <c r="E1311" s="61">
        <f>[5]Data!$I$1306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'[8]Marketshare 2018'!$KN$13</f>
        <v>2554720021.21</v>
      </c>
      <c r="J1311" s="75">
        <f t="shared" si="612"/>
        <v>5.6065640608293776E-2</v>
      </c>
      <c r="K1311" s="74">
        <f>'[8]Marketshare 2018'!$KN$67</f>
        <v>11101344.242039999</v>
      </c>
      <c r="L1311" s="76">
        <f t="shared" si="613"/>
        <v>4.828249997335448E-2</v>
      </c>
      <c r="M1311" s="74">
        <v>382</v>
      </c>
      <c r="N1311" s="74">
        <f>'[8]Marketshare 2018'!$KN$24</f>
        <v>256660145</v>
      </c>
      <c r="O1311" s="77">
        <f t="shared" si="614"/>
        <v>6.2226528349670351E-2</v>
      </c>
      <c r="P1311" s="74">
        <f>'[8]Marketshare 2018'!$KN$77</f>
        <v>5070251.4749999996</v>
      </c>
      <c r="Q1311" s="76">
        <f t="shared" si="615"/>
        <v>0.21949698306295276</v>
      </c>
      <c r="R1311" s="71">
        <f>[5]Data!$W$1306</f>
        <v>1490198.06</v>
      </c>
      <c r="S1311" s="78">
        <f t="shared" si="616"/>
        <v>6.5813882355092002E-2</v>
      </c>
      <c r="T1311" s="5">
        <v>5306</v>
      </c>
      <c r="U1311" s="79">
        <f>[5]Data!$X$1306</f>
        <v>1894072.51</v>
      </c>
      <c r="V1311" s="61">
        <f>[5]Data!$Y$1306</f>
        <v>6384616.1599999964</v>
      </c>
      <c r="W1311" s="67">
        <v>2737</v>
      </c>
      <c r="X1311" s="74">
        <f>'[7]From Apr 2023'!$KN$10</f>
        <v>238414431.67000002</v>
      </c>
      <c r="Y1311" s="78">
        <f t="shared" si="618"/>
        <v>0.13871666233481106</v>
      </c>
      <c r="Z1311" s="74">
        <f>'[7]From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[5]Data!$AJ$1307</f>
        <v>29451641.879999999</v>
      </c>
      <c r="E1312" s="61">
        <f>[5]Data!$I$1307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'[8]Marketshare 2018'!$KO$13</f>
        <v>2506359508.54</v>
      </c>
      <c r="J1312" s="75">
        <f t="shared" si="612"/>
        <v>-4.7433172475936591E-2</v>
      </c>
      <c r="K1312" s="74">
        <f>'[8]Marketshare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'[8]Marketshare 2018'!$KO$24</f>
        <v>253097605</v>
      </c>
      <c r="O1312" s="77">
        <f t="shared" si="614"/>
        <v>4.297146990685663E-2</v>
      </c>
      <c r="P1312" s="74">
        <f>'[8]Marketshare 2018'!$KO$77</f>
        <v>5678779.5</v>
      </c>
      <c r="Q1312" s="76">
        <f t="shared" si="615"/>
        <v>0.24930125277163329</v>
      </c>
      <c r="R1312" s="71">
        <f>[5]Data!$W$1307</f>
        <v>1396196.3900000001</v>
      </c>
      <c r="S1312" s="78">
        <f t="shared" si="616"/>
        <v>-0.12701487466831773</v>
      </c>
      <c r="T1312" s="5">
        <v>5306</v>
      </c>
      <c r="U1312" s="79">
        <f>[5]Data!$X$1307</f>
        <v>0</v>
      </c>
      <c r="V1312" s="61">
        <f>[5]Data!$Y$1307</f>
        <v>9557222.9699999876</v>
      </c>
      <c r="W1312" s="67">
        <v>2737</v>
      </c>
      <c r="X1312" s="74">
        <f>'[7]From Apr 2023'!$KO$10</f>
        <v>247047770.92000002</v>
      </c>
      <c r="Y1312" s="78">
        <f t="shared" si="618"/>
        <v>6.2266466038224833E-2</v>
      </c>
      <c r="Z1312" s="74">
        <f>'[7]From Apr 2023'!$KO$18</f>
        <v>2910486.51</v>
      </c>
      <c r="AA1312" s="76">
        <f t="shared" si="617"/>
        <v>7.8540451216146501E-2</v>
      </c>
    </row>
    <row r="1313" spans="1:27" s="80" customFormat="1" ht="13" x14ac:dyDescent="0.3">
      <c r="A1313" s="69">
        <v>45291</v>
      </c>
      <c r="B1313" s="58">
        <f t="shared" si="609"/>
        <v>25424686.448160004</v>
      </c>
      <c r="C1313" s="70">
        <f t="shared" si="610"/>
        <v>0.15395901040205251</v>
      </c>
      <c r="D1313" s="71">
        <f>[5]Data!$AJ$1308</f>
        <v>22247572.100000001</v>
      </c>
      <c r="E1313" s="61">
        <f>[5]Data!$I$1308</f>
        <v>16847096.98</v>
      </c>
      <c r="F1313" s="72"/>
      <c r="G1313" s="70">
        <f t="shared" si="611"/>
        <v>0.27483646130003647</v>
      </c>
      <c r="H1313" s="73">
        <v>8019</v>
      </c>
      <c r="I1313" s="74">
        <f>'[8]Marketshare 2018'!$KP$13</f>
        <v>2559441930.6300001</v>
      </c>
      <c r="J1313" s="75">
        <f t="shared" si="612"/>
        <v>3.0528938117780458E-2</v>
      </c>
      <c r="K1313" s="74">
        <f>'[8]Marketshare 2018'!$KP$67</f>
        <v>11276502.293159999</v>
      </c>
      <c r="L1313" s="76">
        <f t="shared" si="613"/>
        <v>4.8953824044431077E-2</v>
      </c>
      <c r="M1313" s="74">
        <v>382</v>
      </c>
      <c r="N1313" s="74">
        <f>'[8]Marketshare 2018'!$KP$24</f>
        <v>242834590</v>
      </c>
      <c r="O1313" s="77">
        <f t="shared" si="614"/>
        <v>-1.5039618220785811E-2</v>
      </c>
      <c r="P1313" s="74">
        <f>'[8]Marketshare 2018'!$KP$77</f>
        <v>5624139.8250000002</v>
      </c>
      <c r="Q1313" s="76">
        <f t="shared" si="615"/>
        <v>0.25733748433450115</v>
      </c>
      <c r="R1313" s="71">
        <f>[5]Data!$W$1308</f>
        <v>1159379.7599999998</v>
      </c>
      <c r="S1313" s="78">
        <f t="shared" si="616"/>
        <v>-0.1751040255811297</v>
      </c>
      <c r="T1313" s="5">
        <v>5306</v>
      </c>
      <c r="U1313" s="79">
        <f>[5]Data!$X$1308</f>
        <v>42996.67</v>
      </c>
      <c r="V1313" s="61">
        <f>[5]Data!$Y$1308</f>
        <v>5461482.0200000023</v>
      </c>
      <c r="W1313" s="67">
        <v>2737</v>
      </c>
      <c r="X1313" s="74">
        <f>'[7]From Apr 2023'!$KP$10</f>
        <v>161414208.96000001</v>
      </c>
      <c r="Y1313" s="78">
        <f t="shared" si="618"/>
        <v>-0.27690867774742733</v>
      </c>
      <c r="Z1313" s="74">
        <f>'[7]From Apr 2023'!$KP$18</f>
        <v>1860185.88</v>
      </c>
      <c r="AA1313" s="76">
        <f t="shared" si="617"/>
        <v>7.6828671279324273E-2</v>
      </c>
    </row>
    <row r="1314" spans="1:27" s="80" customFormat="1" ht="13" x14ac:dyDescent="0.3">
      <c r="A1314" s="69">
        <v>45298</v>
      </c>
      <c r="B1314" s="58">
        <f t="shared" si="609"/>
        <v>22090550.768300012</v>
      </c>
      <c r="C1314" s="70">
        <f t="shared" si="610"/>
        <v>-2.4187915849550268E-2</v>
      </c>
      <c r="D1314" s="71">
        <f>[5]Data!$AJ$1309</f>
        <v>26674682.98</v>
      </c>
      <c r="E1314" s="61">
        <f>[5]Data!$I$1309</f>
        <v>13672279.640000002</v>
      </c>
      <c r="F1314" s="72"/>
      <c r="G1314" s="70">
        <f t="shared" si="611"/>
        <v>-7.6346857458159056E-2</v>
      </c>
      <c r="H1314" s="73">
        <v>8019</v>
      </c>
      <c r="I1314" s="74">
        <f>'[8]Marketshare 2018'!$KQ$13</f>
        <v>2416129720.6099997</v>
      </c>
      <c r="J1314" s="75">
        <f t="shared" si="612"/>
        <v>-0.1064715338148412</v>
      </c>
      <c r="K1314" s="74">
        <f>'[8]Marketshare 2018'!$KQ$67</f>
        <v>8977196.6883000005</v>
      </c>
      <c r="L1314" s="76">
        <f t="shared" si="613"/>
        <v>4.1283640120455538E-2</v>
      </c>
      <c r="M1314" s="74">
        <v>382</v>
      </c>
      <c r="N1314" s="74">
        <f>'[8]Marketshare 2018'!$KQ$24</f>
        <v>227511845</v>
      </c>
      <c r="O1314" s="77">
        <f t="shared" si="614"/>
        <v>-7.2897305067043172E-2</v>
      </c>
      <c r="P1314" s="74">
        <f>'[8]Marketshare 2018'!$KQ$77</f>
        <v>4683733.2</v>
      </c>
      <c r="Q1314" s="76">
        <f t="shared" si="615"/>
        <v>0.22874184858375179</v>
      </c>
      <c r="R1314" s="71">
        <f>[5]Data!$W$1309</f>
        <v>1327396.3999999999</v>
      </c>
      <c r="S1314" s="78">
        <f t="shared" si="616"/>
        <v>6.5611467083000807E-2</v>
      </c>
      <c r="T1314" s="5">
        <v>5306</v>
      </c>
      <c r="U1314" s="79">
        <f>[5]Data!$X$1309</f>
        <v>668095.5</v>
      </c>
      <c r="V1314" s="61">
        <f>[5]Data!$Y$1309</f>
        <v>4649306.2100000102</v>
      </c>
      <c r="W1314" s="67">
        <v>2737</v>
      </c>
      <c r="X1314" s="74">
        <f>'[7]From Apr 2023'!$KQ$10</f>
        <v>154841552</v>
      </c>
      <c r="Y1314" s="78">
        <f t="shared" si="618"/>
        <v>-5.7049087793089925E-2</v>
      </c>
      <c r="Z1314" s="74">
        <f>'[7]From Apr 2023'!$KQ$18</f>
        <v>1784822.7699999998</v>
      </c>
      <c r="AA1314" s="76">
        <f t="shared" si="617"/>
        <v>7.6845125310205264E-2</v>
      </c>
    </row>
    <row r="1315" spans="1:27" s="80" customFormat="1" ht="13" x14ac:dyDescent="0.3">
      <c r="A1315" s="69">
        <v>45305</v>
      </c>
      <c r="B1315" s="58">
        <f t="shared" si="609"/>
        <v>21626532.623920001</v>
      </c>
      <c r="C1315" s="70">
        <f t="shared" si="610"/>
        <v>-0.2303672975540394</v>
      </c>
      <c r="D1315" s="71">
        <f>[9]Data!$AJ$1310</f>
        <v>30101459.5</v>
      </c>
      <c r="E1315" s="88">
        <f>[9]Data!$I$1310</f>
        <v>12082465.550000001</v>
      </c>
      <c r="F1315" s="72"/>
      <c r="G1315" s="70">
        <f t="shared" si="611"/>
        <v>-0.25888493272984969</v>
      </c>
      <c r="H1315" s="73">
        <v>8019</v>
      </c>
      <c r="I1315" s="74">
        <f>'[10]Marketshare 2018'!$KR$13</f>
        <v>2291372568.5300007</v>
      </c>
      <c r="J1315" s="75">
        <f t="shared" si="612"/>
        <v>-7.6807490507904586E-2</v>
      </c>
      <c r="K1315" s="74">
        <f>'[10]Marketshare 2018'!$KR$67</f>
        <v>8569882.0339199994</v>
      </c>
      <c r="L1315" s="76">
        <f t="shared" si="613"/>
        <v>4.1556276266800071E-2</v>
      </c>
      <c r="M1315" s="74">
        <v>382</v>
      </c>
      <c r="N1315" s="74">
        <f>'[10]Marketshare 2018'!$KR$24</f>
        <v>208359120</v>
      </c>
      <c r="O1315" s="77">
        <f t="shared" si="614"/>
        <v>-0.202880583520198</v>
      </c>
      <c r="P1315" s="74">
        <f>'[10]Marketshare 2018'!$KR$77</f>
        <v>3510926.55</v>
      </c>
      <c r="Q1315" s="76">
        <f t="shared" si="615"/>
        <v>0.18722624188468448</v>
      </c>
      <c r="R1315" s="71">
        <f>[9]Data!$W$1310</f>
        <v>1086414.0299999998</v>
      </c>
      <c r="S1315" s="78">
        <f t="shared" si="616"/>
        <v>-0.1172621775234175</v>
      </c>
      <c r="T1315" s="5">
        <v>5306</v>
      </c>
      <c r="U1315" s="88">
        <f>[9]Data!$X$1310</f>
        <v>449908.26</v>
      </c>
      <c r="V1315" s="88">
        <f>[9]Data!$Y$1310</f>
        <v>6097004.9200000037</v>
      </c>
      <c r="W1315" s="67">
        <v>2737</v>
      </c>
      <c r="X1315" s="74">
        <f>'[11]From Apr 2023'!$KR$10</f>
        <v>167223311.13999999</v>
      </c>
      <c r="Y1315" s="78">
        <f t="shared" si="618"/>
        <v>-5.0564794247666689E-2</v>
      </c>
      <c r="Z1315" s="74">
        <f>'[11]From Apr 2023'!$KR$18</f>
        <v>1912396.83</v>
      </c>
      <c r="AA1315" s="76">
        <f t="shared" si="617"/>
        <v>7.6241237618636964E-2</v>
      </c>
    </row>
    <row r="1316" spans="1:27" s="80" customFormat="1" ht="13" x14ac:dyDescent="0.3">
      <c r="A1316" s="69">
        <v>45312</v>
      </c>
      <c r="B1316" s="58">
        <f t="shared" si="609"/>
        <v>21489817.705780003</v>
      </c>
      <c r="C1316" s="70">
        <f t="shared" si="610"/>
        <v>-3.8475825487648274E-2</v>
      </c>
      <c r="D1316" s="71">
        <f>[9]Data!$AJ$1311</f>
        <v>26175214.199999999</v>
      </c>
      <c r="E1316" s="88">
        <f>[9]Data!$I$1311</f>
        <v>11817783.790000001</v>
      </c>
      <c r="F1316" s="72"/>
      <c r="G1316" s="70">
        <f t="shared" si="611"/>
        <v>-3.7299494019871204E-3</v>
      </c>
      <c r="H1316" s="73">
        <v>8019</v>
      </c>
      <c r="I1316" s="74">
        <f>'[10]Marketshare 2018'!$KS$13</f>
        <v>2089961312.8599997</v>
      </c>
      <c r="J1316" s="75">
        <f t="shared" ref="J1316:J1318" si="619">(I1316/I1263)-1</f>
        <v>-3.7020434790341339E-2</v>
      </c>
      <c r="K1316" s="74">
        <f>'[10]Marketshare 2018'!$KS$67</f>
        <v>8990695.7857799996</v>
      </c>
      <c r="L1316" s="76">
        <f t="shared" ref="L1316:L1318" si="620">(K1316/0.09)/I1316</f>
        <v>4.7798310536809337E-2</v>
      </c>
      <c r="M1316" s="74">
        <v>382</v>
      </c>
      <c r="N1316" s="74">
        <f>'[10]Marketshare 2018'!$KS$24</f>
        <v>211770830</v>
      </c>
      <c r="O1316" s="77">
        <f t="shared" ref="O1316:O1318" si="621">(N1316/N1263)-1</f>
        <v>-1.1115412381351497E-2</v>
      </c>
      <c r="P1316" s="74">
        <f>'[10]Marketshare 2018'!$KS$77</f>
        <v>2813255.1</v>
      </c>
      <c r="Q1316" s="76">
        <f t="shared" ref="Q1316:Q1318" si="622">(P1316/0.09)/N1316</f>
        <v>0.14760479524021322</v>
      </c>
      <c r="R1316" s="71">
        <f>[9]Data!$W$1311</f>
        <v>1136595.3799999999</v>
      </c>
      <c r="S1316" s="78">
        <f t="shared" ref="S1316:S1318" si="623">(R1316/R1263)-1</f>
        <v>0.11857465021223468</v>
      </c>
      <c r="T1316" s="5">
        <v>5306</v>
      </c>
      <c r="U1316" s="88">
        <f>[9]Data!$X$1311</f>
        <v>443511.13</v>
      </c>
      <c r="V1316" s="88">
        <f>[9]Data!$Y$1311</f>
        <v>6198993.3200000077</v>
      </c>
      <c r="W1316" s="67">
        <v>2737</v>
      </c>
      <c r="X1316" s="74">
        <f>'[11]From Apr 2023'!$KS$10</f>
        <v>169200260.18000001</v>
      </c>
      <c r="Y1316" s="78">
        <f t="shared" ref="Y1316:Y1318" si="624">(X1316/X1263)-1</f>
        <v>-7.4871241036262859E-3</v>
      </c>
      <c r="Z1316" s="74">
        <f>'[11]From Apr 2023'!$KS$18</f>
        <v>1906766.9899999998</v>
      </c>
      <c r="AA1316" s="76">
        <f t="shared" ref="AA1316:AA1318" si="625">(Z1316/0.15)/X1316</f>
        <v>7.5128607484469478E-2</v>
      </c>
    </row>
    <row r="1317" spans="1:27" s="80" customFormat="1" ht="13" x14ac:dyDescent="0.3">
      <c r="A1317" s="69">
        <v>45319</v>
      </c>
      <c r="B1317" s="58">
        <f t="shared" si="609"/>
        <v>32589853.09511999</v>
      </c>
      <c r="C1317" s="70">
        <f t="shared" si="610"/>
        <v>0.83328464865032537</v>
      </c>
      <c r="D1317" s="71">
        <f>[9]Data!$AJ$1312</f>
        <v>30372978.030000001</v>
      </c>
      <c r="E1317" s="88">
        <f>[9]Data!$I$1312</f>
        <v>15061007.649999999</v>
      </c>
      <c r="F1317" s="72"/>
      <c r="G1317" s="70">
        <f t="shared" si="611"/>
        <v>0.42102006878894138</v>
      </c>
      <c r="H1317" s="73">
        <v>8019</v>
      </c>
      <c r="I1317" s="74">
        <f>'[10]Marketshare 2018'!$KT$13</f>
        <v>2238807906.8800001</v>
      </c>
      <c r="J1317" s="75">
        <f t="shared" si="619"/>
        <v>2.1734005530124056E-2</v>
      </c>
      <c r="K1317" s="74">
        <f>'[10]Marketshare 2018'!$KT$67</f>
        <v>9917124.6751199979</v>
      </c>
      <c r="L1317" s="76">
        <f t="shared" si="620"/>
        <v>4.921827988429834E-2</v>
      </c>
      <c r="M1317" s="74">
        <v>382</v>
      </c>
      <c r="N1317" s="74">
        <f>'[10]Marketshare 2018'!$KT$24</f>
        <v>236326880</v>
      </c>
      <c r="O1317" s="77">
        <f t="shared" si="621"/>
        <v>0.15076484533273793</v>
      </c>
      <c r="P1317" s="74">
        <f>'[10]Marketshare 2018'!$KT$77</f>
        <v>5141637.8999999994</v>
      </c>
      <c r="Q1317" s="76">
        <f t="shared" si="622"/>
        <v>0.24173851912232749</v>
      </c>
      <c r="R1317" s="71">
        <f>[9]Data!$W$1312</f>
        <v>1403188.8199999998</v>
      </c>
      <c r="S1317" s="78">
        <f t="shared" si="623"/>
        <v>0.29441035356465828</v>
      </c>
      <c r="T1317" s="5">
        <v>5306</v>
      </c>
      <c r="U1317" s="88">
        <f>[9]Data!$X$1312</f>
        <v>1321153.96</v>
      </c>
      <c r="V1317" s="88">
        <f>[9]Data!$Y$1312</f>
        <v>12509434.089999994</v>
      </c>
      <c r="W1317" s="67">
        <v>2737</v>
      </c>
      <c r="X1317" s="74">
        <f>'[11]From Apr 2023'!$KT$10</f>
        <v>195821783.75999999</v>
      </c>
      <c r="Y1317" s="78">
        <f t="shared" si="624"/>
        <v>0.23182894721440639</v>
      </c>
      <c r="Z1317" s="74">
        <f>'[11]From Apr 2023'!$KT$18</f>
        <v>2297313.65</v>
      </c>
      <c r="AA1317" s="76">
        <f t="shared" si="625"/>
        <v>7.8211034744244706E-2</v>
      </c>
    </row>
    <row r="1318" spans="1:27" s="80" customFormat="1" ht="13" x14ac:dyDescent="0.3">
      <c r="A1318" s="69">
        <v>45326</v>
      </c>
      <c r="B1318" s="58">
        <f t="shared" si="609"/>
        <v>24452421.017879996</v>
      </c>
      <c r="C1318" s="70">
        <f t="shared" si="610"/>
        <v>-2.1366737901654664E-2</v>
      </c>
      <c r="D1318" s="71">
        <f>[9]Data!$AJ$1313</f>
        <v>22257149.390000001</v>
      </c>
      <c r="E1318" s="88">
        <f>[9]Data!$I$1313</f>
        <v>12445408.310000001</v>
      </c>
      <c r="F1318" s="72"/>
      <c r="G1318" s="70">
        <f t="shared" si="611"/>
        <v>-9.078654021485888E-2</v>
      </c>
      <c r="H1318" s="73">
        <v>8019</v>
      </c>
      <c r="I1318" s="74">
        <f>'[10]Marketshare 2018'!$KU$13</f>
        <v>2340197543.5</v>
      </c>
      <c r="J1318" s="75">
        <f t="shared" si="619"/>
        <v>-8.77030065631349E-2</v>
      </c>
      <c r="K1318" s="74">
        <f>'[10]Marketshare 2018'!$KU$67</f>
        <v>8931369.3328799997</v>
      </c>
      <c r="L1318" s="76">
        <f t="shared" si="620"/>
        <v>4.2405581232933212E-2</v>
      </c>
      <c r="M1318" s="74">
        <v>382</v>
      </c>
      <c r="N1318" s="74">
        <f>'[10]Marketshare 2018'!$KU$24</f>
        <v>223411525</v>
      </c>
      <c r="O1318" s="77">
        <f t="shared" si="621"/>
        <v>-7.0504252889349028E-2</v>
      </c>
      <c r="P1318" s="74">
        <f>'[10]Marketshare 2018'!$KU$77</f>
        <v>3514038.9750000001</v>
      </c>
      <c r="Q1318" s="76">
        <f t="shared" si="622"/>
        <v>0.17476662182042757</v>
      </c>
      <c r="R1318" s="71">
        <f>[9]Data!$W$1313</f>
        <v>1351700.99</v>
      </c>
      <c r="S1318" s="78">
        <f t="shared" si="623"/>
        <v>-4.4699750100507085E-2</v>
      </c>
      <c r="T1318" s="5">
        <v>5306</v>
      </c>
      <c r="U1318" s="88">
        <f>[9]Data!$X$1313</f>
        <v>0</v>
      </c>
      <c r="V1318" s="88">
        <f>[9]Data!$Y$1313</f>
        <v>8209737.7399999974</v>
      </c>
      <c r="W1318" s="67">
        <v>2737</v>
      </c>
      <c r="X1318" s="74">
        <f>'[11]From Apr 2023'!$KU$10</f>
        <v>216315134.91</v>
      </c>
      <c r="Y1318" s="78">
        <f t="shared" si="624"/>
        <v>6.5572013483320202E-2</v>
      </c>
      <c r="Z1318" s="74">
        <f>'[11]From Apr 2023'!$KU$18</f>
        <v>2445573.9800000004</v>
      </c>
      <c r="AA1318" s="76">
        <f t="shared" si="625"/>
        <v>7.5370715692717027E-2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3" t="s">
        <v>25</v>
      </c>
      <c r="C1" s="93"/>
      <c r="D1" s="94" t="s">
        <v>26</v>
      </c>
      <c r="E1" s="94"/>
      <c r="F1" s="95" t="s">
        <v>27</v>
      </c>
      <c r="G1" s="95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29008f-db05-42a5-8c45-40d253bc4d10">
      <UserInfo>
        <DisplayName>Lazarus Nchoe</DisplayName>
        <AccountId>45</AccountId>
        <AccountType/>
      </UserInfo>
    </SharedWithUsers>
    <TaxCatchAll xmlns="9029008f-db05-42a5-8c45-40d253bc4d10" xsi:nil="true"/>
    <lcf76f155ced4ddcb4097134ff3c332f xmlns="9c0e149a-af9d-4dd1-ab05-ef0adff1d7b6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9" ma:contentTypeDescription="Create a new document." ma:contentTypeScope="" ma:versionID="a2cecb998df49e5d7c9c71fbe391c43d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49e1ecab92c3e5944a8c60650c063d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C7972FE-4860-4B9B-98E1-8E0183A394EA}">
  <ds:schemaRefs>
    <ds:schemaRef ds:uri="http://schemas.microsoft.com/office/2006/metadata/properties"/>
    <ds:schemaRef ds:uri="http://schemas.microsoft.com/office/infopath/2007/PartnerControls"/>
    <ds:schemaRef ds:uri="9029008f-db05-42a5-8c45-40d253bc4d10"/>
    <ds:schemaRef ds:uri="9c0e149a-af9d-4dd1-ab05-ef0adff1d7b6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C0053-D3CE-4339-A5AE-28C9D9AD9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2024-02-26T18:03:35Z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  <property fmtid="{D5CDD505-2E9C-101B-9397-08002B2CF9AE}" pid="4" name="ContentTypeId">
    <vt:lpwstr>0x0101000216AE39CE6EE84BB491F724BFB04726</vt:lpwstr>
  </property>
  <property fmtid="{D5CDD505-2E9C-101B-9397-08002B2CF9AE}" pid="5" name="MSIP_Label_dd7b5d3b-bea1-4a29-99d5-45be4c44f083_Enabled">
    <vt:lpwstr>true</vt:lpwstr>
  </property>
  <property fmtid="{D5CDD505-2E9C-101B-9397-08002B2CF9AE}" pid="6" name="MSIP_Label_dd7b5d3b-bea1-4a29-99d5-45be4c44f083_SetDate">
    <vt:lpwstr>2024-02-26T12:45:06Z</vt:lpwstr>
  </property>
  <property fmtid="{D5CDD505-2E9C-101B-9397-08002B2CF9AE}" pid="7" name="MSIP_Label_dd7b5d3b-bea1-4a29-99d5-45be4c44f083_Method">
    <vt:lpwstr>Standard</vt:lpwstr>
  </property>
  <property fmtid="{D5CDD505-2E9C-101B-9397-08002B2CF9AE}" pid="8" name="MSIP_Label_dd7b5d3b-bea1-4a29-99d5-45be4c44f083_Name">
    <vt:lpwstr>defa4170-0d19-0005-0004-bc88714345d2</vt:lpwstr>
  </property>
  <property fmtid="{D5CDD505-2E9C-101B-9397-08002B2CF9AE}" pid="9" name="MSIP_Label_dd7b5d3b-bea1-4a29-99d5-45be4c44f083_SiteId">
    <vt:lpwstr>e3df31f4-8ea8-4cf9-aacd-dcec13a8bb23</vt:lpwstr>
  </property>
  <property fmtid="{D5CDD505-2E9C-101B-9397-08002B2CF9AE}" pid="10" name="MSIP_Label_dd7b5d3b-bea1-4a29-99d5-45be4c44f083_ActionId">
    <vt:lpwstr>77f42ae2-d49e-4c64-a2be-d51b034619f7</vt:lpwstr>
  </property>
  <property fmtid="{D5CDD505-2E9C-101B-9397-08002B2CF9AE}" pid="11" name="MSIP_Label_dd7b5d3b-bea1-4a29-99d5-45be4c44f083_ContentBits">
    <vt:lpwstr>0</vt:lpwstr>
  </property>
  <property fmtid="{D5CDD505-2E9C-101B-9397-08002B2CF9AE}" pid="12" name="MediaServiceImageTags">
    <vt:lpwstr/>
  </property>
</Properties>
</file>