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"/>
    </mc:Choice>
  </mc:AlternateContent>
  <xr:revisionPtr revIDLastSave="121" documentId="13_ncr:1_{23556A03-A855-4C9A-B798-37EB01B7467F}" xr6:coauthVersionLast="47" xr6:coauthVersionMax="47" xr10:uidLastSave="{AD239002-691F-4BCF-AA42-646455EDDB33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7" i="1" l="1"/>
  <c r="V1315" i="1"/>
  <c r="V1316" i="1"/>
  <c r="U1317" i="1"/>
  <c r="U1316" i="1"/>
  <c r="U1315" i="1"/>
  <c r="R1317" i="1" l="1"/>
  <c r="R1316" i="1"/>
  <c r="Z1317" i="1"/>
  <c r="X1317" i="1"/>
  <c r="AA1317" i="1" s="1"/>
  <c r="P1317" i="1"/>
  <c r="N1317" i="1"/>
  <c r="K1317" i="1"/>
  <c r="I1317" i="1"/>
  <c r="Z1316" i="1"/>
  <c r="AA1316" i="1" s="1"/>
  <c r="X1316" i="1"/>
  <c r="P1316" i="1"/>
  <c r="N1316" i="1"/>
  <c r="K1316" i="1"/>
  <c r="I1316" i="1"/>
  <c r="Q1317" i="1"/>
  <c r="L1316" i="1"/>
  <c r="E1317" i="1"/>
  <c r="D1317" i="1"/>
  <c r="E1316" i="1"/>
  <c r="D1316" i="1"/>
  <c r="Z1315" i="1"/>
  <c r="X1315" i="1"/>
  <c r="Q1316" i="1" l="1"/>
  <c r="L1317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AA1300" i="1"/>
  <c r="L1303" i="1"/>
  <c r="B1304" i="1"/>
  <c r="AA1306" i="1"/>
  <c r="L1308" i="1"/>
  <c r="AA1310" i="1"/>
  <c r="L1313" i="1"/>
  <c r="AA129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296" i="1"/>
  <c r="B1301" i="1"/>
  <c r="B1309" i="1"/>
  <c r="B1317" i="1"/>
  <c r="L1297" i="1"/>
  <c r="L1305" i="1"/>
  <c r="B1298" i="1"/>
  <c r="B1306" i="1"/>
  <c r="B1314" i="1"/>
  <c r="B1302" i="1"/>
  <c r="B1310" i="1"/>
  <c r="B1313" i="1"/>
  <c r="B1299" i="1"/>
  <c r="B1315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S1317" i="1" s="1"/>
  <c r="E1264" i="1"/>
  <c r="G1317" i="1" s="1"/>
  <c r="D1264" i="1"/>
  <c r="V1263" i="1"/>
  <c r="U1263" i="1"/>
  <c r="R1263" i="1"/>
  <c r="S1316" i="1" s="1"/>
  <c r="E1263" i="1"/>
  <c r="G1316" i="1" s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L865" i="1"/>
  <c r="Q870" i="1"/>
  <c r="Q872" i="1"/>
  <c r="Q884" i="1"/>
  <c r="Q886" i="1"/>
  <c r="Q890" i="1"/>
  <c r="L893" i="1"/>
  <c r="Q906" i="1"/>
  <c r="B1062" i="1"/>
  <c r="C1115" i="1" s="1"/>
  <c r="B1091" i="1"/>
  <c r="C1144" i="1" s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<sst xmlns="http://schemas.openxmlformats.org/spreadsheetml/2006/main" count="80" uniqueCount="39">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</sst>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7"/>
  <sheetViews>
    <sheetView tabSelected="1" topLeftCell="A7" zoomScaleNormal="100" zoomScaleSheetLayoutView="100" workbookViewId="0">
      <pane xSplit="1" ySplit="2" topLeftCell="O1312" activePane="bottomRight" state="frozen"/>
      <selection pane="topRight" activeCell="B7" sqref="B7"/>
      <selection pane="bottomLeft" activeCell="A9" sqref="A9"/>
      <selection pane="bottomRight" activeCell="X1317" sqref="X131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9" t="s">
        <v>3</v>
      </c>
      <c r="C7" s="90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1" t="s">
        <v>10</v>
      </c>
      <c r="X7" s="92"/>
      <c r="Y7" s="92"/>
      <c r="Z7" s="92"/>
      <c r="AA7" s="92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7" si="609">+K1296+P1296+R1296+U1296+V1296+Z1296</f>
        <v>25622124.599359989</v>
      </c>
      <c r="C1296" s="70">
        <f t="shared" ref="C1296:C1317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7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27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</row>
    <row r="1316" spans="1:27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[9]Data!$AJ$1311</f>
        <v>26175214.199999999</v>
      </c>
      <c r="E1316" s="88">
        <f>[9]Data!$I$1311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'[10]Marketshare 2018'!$KS$13</f>
        <v>2089961312.8599997</v>
      </c>
      <c r="J1316" s="75">
        <f t="shared" ref="J1316:J1317" si="619">(I1316/I1263)-1</f>
        <v>-3.7020434790341339E-2</v>
      </c>
      <c r="K1316" s="74">
        <f>'[10]Marketshare 2018'!$KS$67</f>
        <v>8990695.7857799996</v>
      </c>
      <c r="L1316" s="76">
        <f t="shared" ref="L1316:L1317" si="620">(K1316/0.09)/I1316</f>
        <v>4.7798310536809337E-2</v>
      </c>
      <c r="M1316" s="74">
        <v>382</v>
      </c>
      <c r="N1316" s="74">
        <f>'[10]Marketshare 2018'!$KS$24</f>
        <v>211770830</v>
      </c>
      <c r="O1316" s="77">
        <f t="shared" ref="O1316:O1317" si="621">(N1316/N1263)-1</f>
        <v>-1.1115412381351497E-2</v>
      </c>
      <c r="P1316" s="74">
        <f>'[10]Marketshare 2018'!$KS$77</f>
        <v>2813255.1</v>
      </c>
      <c r="Q1316" s="76">
        <f t="shared" ref="Q1316:Q1317" si="622">(P1316/0.09)/N1316</f>
        <v>0.14760479524021322</v>
      </c>
      <c r="R1316" s="71">
        <f>[9]Data!$W$1311</f>
        <v>1136595.3799999999</v>
      </c>
      <c r="S1316" s="78">
        <f t="shared" ref="S1316:S1317" si="623">(R1316/R1263)-1</f>
        <v>0.11857465021223468</v>
      </c>
      <c r="T1316" s="5">
        <v>5306</v>
      </c>
      <c r="U1316" s="88">
        <f>[9]Data!$X$1311</f>
        <v>443511.13</v>
      </c>
      <c r="V1316" s="88">
        <f>[9]Data!$Y$1311</f>
        <v>6198993.3200000077</v>
      </c>
      <c r="W1316" s="67">
        <v>2737</v>
      </c>
      <c r="X1316" s="74">
        <f>'[11]From Apr 2023'!$KS$10</f>
        <v>169200260.18000001</v>
      </c>
      <c r="Y1316" s="78">
        <f t="shared" ref="Y1316:Y1317" si="624">(X1316/X1263)-1</f>
        <v>-7.4871241036262859E-3</v>
      </c>
      <c r="Z1316" s="74">
        <f>'[11]From Apr 2023'!$KS$18</f>
        <v>1906766.9899999998</v>
      </c>
      <c r="AA1316" s="76">
        <f t="shared" ref="AA1316:AA1317" si="625">(Z1316/0.15)/X1316</f>
        <v>7.5128607484469478E-2</v>
      </c>
    </row>
    <row r="1317" spans="1:27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[9]Data!$AJ$1312</f>
        <v>30372978.030000001</v>
      </c>
      <c r="E1317" s="88">
        <f>[9]Data!$I$1312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'[10]Marketshare 2018'!$KT$13</f>
        <v>2238807906.8800001</v>
      </c>
      <c r="J1317" s="75">
        <f t="shared" si="619"/>
        <v>2.1734005530124056E-2</v>
      </c>
      <c r="K1317" s="74">
        <f>'[10]Marketshare 2018'!$KT$67</f>
        <v>9917124.6751199979</v>
      </c>
      <c r="L1317" s="76">
        <f t="shared" si="620"/>
        <v>4.921827988429834E-2</v>
      </c>
      <c r="M1317" s="74">
        <v>382</v>
      </c>
      <c r="N1317" s="74">
        <f>'[10]Marketshare 2018'!$KT$24</f>
        <v>236326880</v>
      </c>
      <c r="O1317" s="77">
        <f t="shared" si="621"/>
        <v>0.15076484533273793</v>
      </c>
      <c r="P1317" s="74">
        <f>'[10]Marketshare 2018'!$KT$77</f>
        <v>5141637.8999999994</v>
      </c>
      <c r="Q1317" s="76">
        <f t="shared" si="622"/>
        <v>0.24173851912232749</v>
      </c>
      <c r="R1317" s="71">
        <f>[9]Data!$W$1312</f>
        <v>1403188.8199999998</v>
      </c>
      <c r="S1317" s="78">
        <f t="shared" si="623"/>
        <v>0.29441035356465828</v>
      </c>
      <c r="T1317" s="5">
        <v>5306</v>
      </c>
      <c r="U1317" s="88">
        <f>[9]Data!$X$1312</f>
        <v>1321153.96</v>
      </c>
      <c r="V1317" s="88">
        <f>[9]Data!$Y$1312</f>
        <v>12509434.089999994</v>
      </c>
      <c r="W1317" s="67">
        <v>2737</v>
      </c>
      <c r="X1317" s="74">
        <f>'[11]From Apr 2023'!$KT$10</f>
        <v>195821783.75999999</v>
      </c>
      <c r="Y1317" s="78">
        <f t="shared" si="624"/>
        <v>0.23182894721440639</v>
      </c>
      <c r="Z1317" s="74">
        <f>'[11]From Apr 2023'!$KT$18</f>
        <v>2297313.65</v>
      </c>
      <c r="AA1317" s="76">
        <f t="shared" si="625"/>
        <v>7.8211034744244706E-2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3" t="s">
        <v>25</v>
      </c>
      <c r="C1" s="93"/>
      <c r="D1" s="94" t="s">
        <v>26</v>
      </c>
      <c r="E1" s="94"/>
      <c r="F1" s="95" t="s">
        <v>27</v>
      </c>
      <c r="G1" s="95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2024-02-26T18:01:43Z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