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https://gautenggamblingboard.sharepoint.com/sites/Finance1/Shared Documents/Finance/Statistics/Stats published/2024/Feb 2024/"/>
    </mc:Choice>
  </mc:AlternateContent>
  <xr:revisionPtr revIDLastSave="123" documentId="13_ncr:1_{23556A03-A855-4C9A-B798-37EB01B7467F}" xr6:coauthVersionLast="47" xr6:coauthVersionMax="47" xr10:uidLastSave="{9D366D30-6056-4C9A-8973-8C9A61FD1048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21" i="1" l="1"/>
  <c r="V1320" i="1"/>
  <c r="V1319" i="1"/>
  <c r="V1318" i="1"/>
  <c r="V1317" i="1"/>
  <c r="V1315" i="1"/>
  <c r="V1316" i="1"/>
  <c r="U1321" i="1"/>
  <c r="U1320" i="1"/>
  <c r="U1319" i="1"/>
  <c r="U1318" i="1"/>
  <c r="U1317" i="1"/>
  <c r="U1316" i="1"/>
  <c r="U1315" i="1"/>
  <c r="R1321" i="1" l="1"/>
  <c r="R1320" i="1"/>
  <c r="R1319" i="1"/>
  <c r="R1318" i="1"/>
  <c r="R1317" i="1"/>
  <c r="R1316" i="1"/>
  <c r="Z1321" i="1"/>
  <c r="X1321" i="1"/>
  <c r="P1321" i="1"/>
  <c r="N1321" i="1"/>
  <c r="Q1321" i="1" s="1"/>
  <c r="K1321" i="1"/>
  <c r="I1321" i="1"/>
  <c r="L1321" i="1" s="1"/>
  <c r="Z1320" i="1"/>
  <c r="AA1320" i="1" s="1"/>
  <c r="X1320" i="1"/>
  <c r="P1320" i="1"/>
  <c r="N1320" i="1"/>
  <c r="K1320" i="1"/>
  <c r="I1320" i="1"/>
  <c r="L1320" i="1" s="1"/>
  <c r="Z1319" i="1"/>
  <c r="X1319" i="1"/>
  <c r="P1319" i="1"/>
  <c r="N1319" i="1"/>
  <c r="Q1319" i="1" s="1"/>
  <c r="K1319" i="1"/>
  <c r="I1319" i="1"/>
  <c r="Z1318" i="1"/>
  <c r="X1318" i="1"/>
  <c r="P1318" i="1"/>
  <c r="N1318" i="1"/>
  <c r="Q1318" i="1" s="1"/>
  <c r="K1318" i="1"/>
  <c r="I1318" i="1"/>
  <c r="L1318" i="1" s="1"/>
  <c r="Z1317" i="1"/>
  <c r="X1317" i="1"/>
  <c r="P1317" i="1"/>
  <c r="N1317" i="1"/>
  <c r="K1317" i="1"/>
  <c r="I1317" i="1"/>
  <c r="L1317" i="1" s="1"/>
  <c r="Z1316" i="1"/>
  <c r="X1316" i="1"/>
  <c r="P1316" i="1"/>
  <c r="N1316" i="1"/>
  <c r="K1316" i="1"/>
  <c r="I1316" i="1"/>
  <c r="E1321" i="1"/>
  <c r="D1321" i="1"/>
  <c r="E1320" i="1"/>
  <c r="D1320" i="1"/>
  <c r="E1319" i="1"/>
  <c r="D1319" i="1"/>
  <c r="E1318" i="1"/>
  <c r="D1318" i="1"/>
  <c r="E1317" i="1"/>
  <c r="D1317" i="1"/>
  <c r="E1316" i="1"/>
  <c r="D1316" i="1"/>
  <c r="Z1315" i="1"/>
  <c r="X1315" i="1"/>
  <c r="Q1320" i="1" l="1"/>
  <c r="Q1316" i="1"/>
  <c r="AA1318" i="1"/>
  <c r="L1316" i="1"/>
  <c r="Q1317" i="1"/>
  <c r="AA1321" i="1"/>
  <c r="AA1317" i="1"/>
  <c r="L1319" i="1"/>
  <c r="AA1316" i="1"/>
  <c r="AA1319" i="1"/>
  <c r="R1315" i="1" l="1"/>
  <c r="P1315" i="1"/>
  <c r="N1315" i="1"/>
  <c r="K1315" i="1"/>
  <c r="I1315" i="1"/>
  <c r="E1315" i="1"/>
  <c r="D1315" i="1"/>
  <c r="X1314" i="1" l="1"/>
  <c r="P1314" i="1"/>
  <c r="N1314" i="1"/>
  <c r="K1314" i="1"/>
  <c r="I1314" i="1"/>
  <c r="Z1314" i="1"/>
  <c r="P1313" i="1"/>
  <c r="N1313" i="1"/>
  <c r="K1313" i="1"/>
  <c r="I1313" i="1"/>
  <c r="P1312" i="1"/>
  <c r="N1312" i="1"/>
  <c r="K1312" i="1"/>
  <c r="I1312" i="1"/>
  <c r="P1311" i="1"/>
  <c r="N1311" i="1"/>
  <c r="K1311" i="1"/>
  <c r="I1311" i="1"/>
  <c r="P1310" i="1"/>
  <c r="N1310" i="1"/>
  <c r="K1310" i="1"/>
  <c r="I1310" i="1"/>
  <c r="P1309" i="1"/>
  <c r="N1309" i="1"/>
  <c r="K1309" i="1"/>
  <c r="I1309" i="1"/>
  <c r="P1308" i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13" i="1"/>
  <c r="X1313" i="1"/>
  <c r="Z1312" i="1"/>
  <c r="X1312" i="1"/>
  <c r="Z1311" i="1"/>
  <c r="X1311" i="1"/>
  <c r="Z1310" i="1"/>
  <c r="X1310" i="1"/>
  <c r="Z1309" i="1"/>
  <c r="X1309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14" i="1" l="1"/>
  <c r="U1314" i="1"/>
  <c r="R1314" i="1"/>
  <c r="E1314" i="1"/>
  <c r="D1314" i="1"/>
  <c r="V1313" i="1"/>
  <c r="U1313" i="1"/>
  <c r="R1313" i="1"/>
  <c r="E1313" i="1"/>
  <c r="D1313" i="1"/>
  <c r="V1312" i="1"/>
  <c r="U1312" i="1"/>
  <c r="R1312" i="1"/>
  <c r="E1312" i="1"/>
  <c r="D1312" i="1"/>
  <c r="V1311" i="1"/>
  <c r="U1311" i="1"/>
  <c r="R1311" i="1"/>
  <c r="E1311" i="1"/>
  <c r="D1311" i="1"/>
  <c r="V1310" i="1"/>
  <c r="U1310" i="1"/>
  <c r="R1310" i="1"/>
  <c r="E1310" i="1"/>
  <c r="D1310" i="1"/>
  <c r="V1309" i="1"/>
  <c r="U1309" i="1"/>
  <c r="R1309" i="1"/>
  <c r="E1309" i="1"/>
  <c r="D1309" i="1"/>
  <c r="V1308" i="1"/>
  <c r="U1308" i="1"/>
  <c r="R1308" i="1"/>
  <c r="E1308" i="1"/>
  <c r="D1308" i="1"/>
  <c r="V1307" i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AA1315" i="1"/>
  <c r="AA1313" i="1"/>
  <c r="Q1312" i="1"/>
  <c r="L1311" i="1"/>
  <c r="L1309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Y1321" i="1" s="1"/>
  <c r="P1268" i="1"/>
  <c r="N1268" i="1"/>
  <c r="O1321" i="1" s="1"/>
  <c r="K1268" i="1"/>
  <c r="I1268" i="1"/>
  <c r="J1321" i="1" s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S1321" i="1" s="1"/>
  <c r="E1268" i="1"/>
  <c r="D1268" i="1"/>
  <c r="L1302" i="1" l="1"/>
  <c r="Q1302" i="1"/>
  <c r="Q1297" i="1"/>
  <c r="Q1307" i="1"/>
  <c r="L1298" i="1"/>
  <c r="Q1310" i="1"/>
  <c r="B1300" i="1"/>
  <c r="B1297" i="1"/>
  <c r="Q1313" i="1"/>
  <c r="AA1304" i="1"/>
  <c r="Q1298" i="1"/>
  <c r="AA1312" i="1"/>
  <c r="Q1315" i="1"/>
  <c r="AA1302" i="1"/>
  <c r="B1308" i="1"/>
  <c r="L1301" i="1"/>
  <c r="L1299" i="1"/>
  <c r="L1300" i="1"/>
  <c r="Q1301" i="1"/>
  <c r="L1304" i="1"/>
  <c r="Q1311" i="1"/>
  <c r="L1314" i="1"/>
  <c r="Q1296" i="1"/>
  <c r="AA1297" i="1"/>
  <c r="B1311" i="1"/>
  <c r="AA1301" i="1"/>
  <c r="Q1305" i="1"/>
  <c r="B1316" i="1"/>
  <c r="G1321" i="1"/>
  <c r="AA1300" i="1"/>
  <c r="L1303" i="1"/>
  <c r="B1304" i="1"/>
  <c r="AA1306" i="1"/>
  <c r="L1308" i="1"/>
  <c r="AA1310" i="1"/>
  <c r="L1313" i="1"/>
  <c r="AA1299" i="1"/>
  <c r="B1319" i="1"/>
  <c r="B1303" i="1"/>
  <c r="Q1304" i="1"/>
  <c r="AA1311" i="1"/>
  <c r="AA1303" i="1"/>
  <c r="B1305" i="1"/>
  <c r="AA1309" i="1"/>
  <c r="AA1314" i="1"/>
  <c r="L1296" i="1"/>
  <c r="Q1308" i="1"/>
  <c r="L1312" i="1"/>
  <c r="AA1298" i="1"/>
  <c r="Q1300" i="1"/>
  <c r="L1315" i="1"/>
  <c r="Q1309" i="1"/>
  <c r="L1310" i="1"/>
  <c r="Q1314" i="1"/>
  <c r="Q1303" i="1"/>
  <c r="AA1305" i="1"/>
  <c r="AA1308" i="1"/>
  <c r="B1312" i="1"/>
  <c r="B1307" i="1"/>
  <c r="B1320" i="1"/>
  <c r="B1296" i="1"/>
  <c r="B1301" i="1"/>
  <c r="B1309" i="1"/>
  <c r="B1317" i="1"/>
  <c r="L1297" i="1"/>
  <c r="L1305" i="1"/>
  <c r="B1298" i="1"/>
  <c r="B1306" i="1"/>
  <c r="B1314" i="1"/>
  <c r="B1321" i="1"/>
  <c r="B1302" i="1"/>
  <c r="B1310" i="1"/>
  <c r="B1318" i="1"/>
  <c r="B1313" i="1"/>
  <c r="B1299" i="1"/>
  <c r="B1315" i="1"/>
  <c r="V1267" i="1"/>
  <c r="U1267" i="1"/>
  <c r="R1267" i="1"/>
  <c r="S1320" i="1" s="1"/>
  <c r="E1267" i="1"/>
  <c r="G1320" i="1" s="1"/>
  <c r="D1267" i="1"/>
  <c r="Z1267" i="1"/>
  <c r="X1267" i="1"/>
  <c r="Y1320" i="1" s="1"/>
  <c r="P1267" i="1"/>
  <c r="N1267" i="1"/>
  <c r="O1320" i="1" s="1"/>
  <c r="K1267" i="1"/>
  <c r="I1267" i="1"/>
  <c r="J1320" i="1" s="1"/>
  <c r="Z1266" i="1"/>
  <c r="X1266" i="1"/>
  <c r="Y1319" i="1" s="1"/>
  <c r="P1266" i="1"/>
  <c r="N1266" i="1"/>
  <c r="O1319" i="1" s="1"/>
  <c r="K1266" i="1"/>
  <c r="I1266" i="1"/>
  <c r="J1319" i="1" s="1"/>
  <c r="V1266" i="1"/>
  <c r="U1266" i="1"/>
  <c r="R1266" i="1"/>
  <c r="S1319" i="1" s="1"/>
  <c r="E1266" i="1"/>
  <c r="G1319" i="1" s="1"/>
  <c r="D1266" i="1"/>
  <c r="Z1265" i="1"/>
  <c r="X1265" i="1"/>
  <c r="Y1318" i="1" s="1"/>
  <c r="P1265" i="1"/>
  <c r="N1265" i="1"/>
  <c r="O1318" i="1" s="1"/>
  <c r="K1265" i="1"/>
  <c r="I1265" i="1"/>
  <c r="J1318" i="1" s="1"/>
  <c r="V1265" i="1"/>
  <c r="U1265" i="1"/>
  <c r="R1265" i="1"/>
  <c r="S1318" i="1" s="1"/>
  <c r="E1265" i="1"/>
  <c r="G1318" i="1" s="1"/>
  <c r="D1265" i="1"/>
  <c r="L1274" i="1"/>
  <c r="AA1271" i="1"/>
  <c r="AA1270" i="1"/>
  <c r="Q1270" i="1"/>
  <c r="Z1264" i="1"/>
  <c r="X1264" i="1"/>
  <c r="Y1317" i="1" s="1"/>
  <c r="P1264" i="1"/>
  <c r="N1264" i="1"/>
  <c r="O1317" i="1" s="1"/>
  <c r="K1264" i="1"/>
  <c r="I1264" i="1"/>
  <c r="J1317" i="1" s="1"/>
  <c r="Z1263" i="1"/>
  <c r="X1263" i="1"/>
  <c r="Y1316" i="1" s="1"/>
  <c r="P1263" i="1"/>
  <c r="N1263" i="1"/>
  <c r="O1316" i="1" s="1"/>
  <c r="K1263" i="1"/>
  <c r="I1263" i="1"/>
  <c r="J1316" i="1" s="1"/>
  <c r="Z1262" i="1"/>
  <c r="X1262" i="1"/>
  <c r="Y1315" i="1" s="1"/>
  <c r="P1262" i="1"/>
  <c r="N1262" i="1"/>
  <c r="O1315" i="1" s="1"/>
  <c r="K1262" i="1"/>
  <c r="I830" i="1"/>
  <c r="I1262" i="1"/>
  <c r="J1315" i="1" s="1"/>
  <c r="Z1261" i="1"/>
  <c r="X1261" i="1"/>
  <c r="Y1314" i="1" s="1"/>
  <c r="P1261" i="1"/>
  <c r="N1261" i="1"/>
  <c r="O1314" i="1" s="1"/>
  <c r="K1261" i="1"/>
  <c r="I1261" i="1"/>
  <c r="J1314" i="1" s="1"/>
  <c r="V1264" i="1"/>
  <c r="U1264" i="1"/>
  <c r="R1264" i="1"/>
  <c r="S1317" i="1" s="1"/>
  <c r="E1264" i="1"/>
  <c r="G1317" i="1" s="1"/>
  <c r="D1264" i="1"/>
  <c r="V1263" i="1"/>
  <c r="U1263" i="1"/>
  <c r="R1263" i="1"/>
  <c r="S1316" i="1" s="1"/>
  <c r="E1263" i="1"/>
  <c r="G1316" i="1" s="1"/>
  <c r="D1263" i="1"/>
  <c r="V1262" i="1"/>
  <c r="U1262" i="1"/>
  <c r="R1262" i="1"/>
  <c r="S1315" i="1" s="1"/>
  <c r="E1262" i="1"/>
  <c r="G1315" i="1" s="1"/>
  <c r="D1262" i="1"/>
  <c r="V1261" i="1"/>
  <c r="U1261" i="1"/>
  <c r="R1261" i="1"/>
  <c r="S1314" i="1" s="1"/>
  <c r="E1261" i="1"/>
  <c r="G1314" i="1" s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Y1313" i="1" s="1"/>
  <c r="P1260" i="1"/>
  <c r="N1260" i="1"/>
  <c r="O1313" i="1" s="1"/>
  <c r="K1260" i="1"/>
  <c r="I1260" i="1"/>
  <c r="J1313" i="1" s="1"/>
  <c r="X1022" i="1"/>
  <c r="Z1259" i="1"/>
  <c r="X1259" i="1"/>
  <c r="Y1312" i="1" s="1"/>
  <c r="P1259" i="1"/>
  <c r="N1259" i="1"/>
  <c r="O1312" i="1" s="1"/>
  <c r="K1259" i="1"/>
  <c r="I1259" i="1"/>
  <c r="J1312" i="1" s="1"/>
  <c r="Z1258" i="1"/>
  <c r="X1258" i="1"/>
  <c r="Y1311" i="1" s="1"/>
  <c r="P1258" i="1"/>
  <c r="N1258" i="1"/>
  <c r="O1311" i="1" s="1"/>
  <c r="K1258" i="1"/>
  <c r="I1258" i="1"/>
  <c r="J1311" i="1" s="1"/>
  <c r="Z1257" i="1"/>
  <c r="X1257" i="1"/>
  <c r="Y1310" i="1" s="1"/>
  <c r="P1257" i="1"/>
  <c r="N1257" i="1"/>
  <c r="O1310" i="1" s="1"/>
  <c r="K1257" i="1"/>
  <c r="I1257" i="1"/>
  <c r="J1310" i="1" s="1"/>
  <c r="V1260" i="1"/>
  <c r="U1260" i="1"/>
  <c r="R1260" i="1"/>
  <c r="S1313" i="1" s="1"/>
  <c r="E1260" i="1"/>
  <c r="G1313" i="1" s="1"/>
  <c r="D1260" i="1"/>
  <c r="V1259" i="1"/>
  <c r="U1259" i="1"/>
  <c r="R1259" i="1"/>
  <c r="S1312" i="1" s="1"/>
  <c r="E1259" i="1"/>
  <c r="G1312" i="1" s="1"/>
  <c r="D1259" i="1"/>
  <c r="V1258" i="1"/>
  <c r="U1258" i="1"/>
  <c r="R1258" i="1"/>
  <c r="S1311" i="1" s="1"/>
  <c r="E1258" i="1"/>
  <c r="G1311" i="1" s="1"/>
  <c r="D1258" i="1"/>
  <c r="V1257" i="1"/>
  <c r="U1257" i="1"/>
  <c r="R1257" i="1"/>
  <c r="S1310" i="1" s="1"/>
  <c r="E1257" i="1"/>
  <c r="G1310" i="1" s="1"/>
  <c r="D1257" i="1"/>
  <c r="V1256" i="1"/>
  <c r="U1256" i="1"/>
  <c r="R1256" i="1"/>
  <c r="S1309" i="1" s="1"/>
  <c r="E1256" i="1"/>
  <c r="G1309" i="1" s="1"/>
  <c r="D1256" i="1"/>
  <c r="Z1256" i="1"/>
  <c r="X1256" i="1"/>
  <c r="Y1309" i="1" s="1"/>
  <c r="P1256" i="1"/>
  <c r="N1256" i="1"/>
  <c r="O1309" i="1" s="1"/>
  <c r="K1256" i="1"/>
  <c r="I1256" i="1"/>
  <c r="J1309" i="1" s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S1308" i="1" s="1"/>
  <c r="E1255" i="1"/>
  <c r="G1308" i="1" s="1"/>
  <c r="D1255" i="1"/>
  <c r="V1254" i="1"/>
  <c r="U1254" i="1"/>
  <c r="R1254" i="1"/>
  <c r="S1307" i="1" s="1"/>
  <c r="E1254" i="1"/>
  <c r="G1307" i="1" s="1"/>
  <c r="D1254" i="1"/>
  <c r="V1253" i="1"/>
  <c r="U1253" i="1"/>
  <c r="R1253" i="1"/>
  <c r="S1306" i="1" s="1"/>
  <c r="E1253" i="1"/>
  <c r="G1306" i="1" s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C1319" i="1" s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C1321" i="1" s="1"/>
  <c r="B1276" i="1"/>
  <c r="B1284" i="1"/>
  <c r="B1292" i="1"/>
  <c r="B1270" i="1"/>
  <c r="B1278" i="1"/>
  <c r="B1286" i="1"/>
  <c r="B1294" i="1"/>
  <c r="B1267" i="1"/>
  <c r="C1320" i="1" s="1"/>
  <c r="B1275" i="1"/>
  <c r="B1283" i="1"/>
  <c r="B1291" i="1"/>
  <c r="B1265" i="1"/>
  <c r="C1318" i="1" s="1"/>
  <c r="O1263" i="1"/>
  <c r="S1261" i="1"/>
  <c r="B1264" i="1"/>
  <c r="C1317" i="1" s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C1314" i="1" s="1"/>
  <c r="J1263" i="1"/>
  <c r="B1263" i="1"/>
  <c r="C1316" i="1" s="1"/>
  <c r="B1262" i="1"/>
  <c r="C1315" i="1" s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C1309" i="1" s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C1310" i="1" s="1"/>
  <c r="S1255" i="1"/>
  <c r="G1255" i="1"/>
  <c r="O1254" i="1"/>
  <c r="B1253" i="1"/>
  <c r="C1306" i="1" s="1"/>
  <c r="Y1252" i="1"/>
  <c r="Y1251" i="1"/>
  <c r="B1237" i="1"/>
  <c r="B1259" i="1"/>
  <c r="C1312" i="1" s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C1311" i="1" s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C1313" i="1" s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Q1034" i="1" l="1"/>
  <c r="B1091" i="1"/>
  <c r="C1144" i="1" s="1"/>
  <c r="S1049" i="1"/>
  <c r="Q1024" i="1"/>
  <c r="Q1029" i="1"/>
  <c r="Q1037" i="1"/>
  <c r="O1043" i="1"/>
  <c r="O968" i="1"/>
  <c r="O890" i="1"/>
  <c r="L893" i="1"/>
  <c r="B1062" i="1"/>
  <c r="C1115" i="1" s="1"/>
  <c r="Q872" i="1"/>
  <c r="O898" i="1"/>
  <c r="Q886" i="1"/>
  <c r="L828" i="1"/>
  <c r="L859" i="1"/>
  <c r="Q870" i="1"/>
  <c r="Q884" i="1"/>
  <c r="O876" i="1"/>
  <c r="J908" i="1"/>
  <c r="Q881" i="1"/>
  <c r="O923" i="1"/>
  <c r="Q890" i="1"/>
  <c r="Q906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03" i="1" l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<sst xmlns="http://schemas.openxmlformats.org/spreadsheetml/2006/main" count="80" uniqueCount="39">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</sst>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164" fontId="1" fillId="0" borderId="0" xfId="1" applyNumberFormat="1" applyFont="1" applyFill="1" applyAlignment="1">
      <alignment horizontal="right"/>
    </xf>
    <xf numFmtId="166" fontId="0" fillId="11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chartsheet" Target="chart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2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Marketshare%202022%20updated.xlsx" TargetMode="External"/><Relationship Id="rId1" Type="http://schemas.openxmlformats.org/officeDocument/2006/relationships/externalLinkPath" Target="/sites/Finance1/Shared%20Documents/Finance/Statistics/Marketshare%202022%20updated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Route%20Operators.xlsx" TargetMode="External"/><Relationship Id="rId1" Type="http://schemas.openxmlformats.org/officeDocument/2006/relationships/externalLinkPath" Target="/sites/Finance1/Shared%20Documents/Finance/Statistics/Route%20Opera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Gambltax%202004.xlsx" TargetMode="External"/><Relationship Id="rId1" Type="http://schemas.openxmlformats.org/officeDocument/2006/relationships/externalLinkPath" Target="/sites/Finance1/Shared%20Documents/Finance/Statistics/Gambltax%20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2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13"/>
      <sheetName val="Chart14"/>
      <sheetName val="Chart15"/>
      <sheetName val="Chart16"/>
      <sheetName val="Chart17"/>
      <sheetName val="Chart18"/>
      <sheetName val="Sheet1"/>
      <sheetName val="Chart19"/>
      <sheetName val="Chart20"/>
      <sheetName val="Chart21"/>
      <sheetName val="Chart22"/>
    </sheetNames>
    <sheetDataSet>
      <sheetData sheetId="0"/>
      <sheetData sheetId="1"/>
      <sheetData sheetId="2"/>
      <sheetData sheetId="3"/>
      <sheetData sheetId="4"/>
      <sheetData sheetId="5">
        <row r="13">
          <cell r="KR13">
            <v>2291372568.5300007</v>
          </cell>
          <cell r="KS13">
            <v>2089961312.8599997</v>
          </cell>
          <cell r="KT13">
            <v>2238807906.8800001</v>
          </cell>
          <cell r="KU13">
            <v>2340197543.5</v>
          </cell>
          <cell r="KV13">
            <v>2148235091.73</v>
          </cell>
          <cell r="KW13">
            <v>2115040968.03</v>
          </cell>
          <cell r="KX13">
            <v>2393673996.9200001</v>
          </cell>
        </row>
        <row r="24">
          <cell r="KR24">
            <v>208359120</v>
          </cell>
          <cell r="KS24">
            <v>211770830</v>
          </cell>
          <cell r="KT24">
            <v>236326880</v>
          </cell>
          <cell r="KU24">
            <v>223411525</v>
          </cell>
          <cell r="KV24">
            <v>198932750</v>
          </cell>
          <cell r="KW24">
            <v>196269220</v>
          </cell>
          <cell r="KX24">
            <v>199765665</v>
          </cell>
        </row>
        <row r="67">
          <cell r="KR67">
            <v>8569882.0339199994</v>
          </cell>
          <cell r="KS67">
            <v>8990695.7857799996</v>
          </cell>
          <cell r="KT67">
            <v>9917124.6751199979</v>
          </cell>
          <cell r="KU67">
            <v>8931369.3328799997</v>
          </cell>
          <cell r="KV67">
            <v>8976486.889080001</v>
          </cell>
          <cell r="KW67">
            <v>7818374.3173199994</v>
          </cell>
          <cell r="KX67">
            <v>8860543.8364799991</v>
          </cell>
        </row>
        <row r="77">
          <cell r="KR77">
            <v>3510926.55</v>
          </cell>
          <cell r="KS77">
            <v>2813255.1</v>
          </cell>
          <cell r="KT77">
            <v>5141637.8999999994</v>
          </cell>
          <cell r="KU77">
            <v>3514038.9750000001</v>
          </cell>
          <cell r="KV77">
            <v>4489790.3999999994</v>
          </cell>
          <cell r="KW77">
            <v>4193658.2249999996</v>
          </cell>
          <cell r="KX77">
            <v>4529961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/>
      <sheetData sheetId="3">
        <row r="10">
          <cell r="KR10">
            <v>167223311.13999999</v>
          </cell>
          <cell r="KS10">
            <v>169200260.18000001</v>
          </cell>
          <cell r="KT10">
            <v>195821783.75999999</v>
          </cell>
          <cell r="KU10">
            <v>216315134.91</v>
          </cell>
          <cell r="KV10">
            <v>188055788.66999999</v>
          </cell>
          <cell r="KW10">
            <v>167422263.93000001</v>
          </cell>
          <cell r="KX10">
            <v>184954843.77000001</v>
          </cell>
        </row>
        <row r="18">
          <cell r="KR18">
            <v>1912396.83</v>
          </cell>
          <cell r="KS18">
            <v>1906766.9899999998</v>
          </cell>
          <cell r="KT18">
            <v>2297313.65</v>
          </cell>
          <cell r="KU18">
            <v>2445573.9800000004</v>
          </cell>
          <cell r="KV18">
            <v>2164274.85</v>
          </cell>
          <cell r="KW18">
            <v>1931213.06</v>
          </cell>
          <cell r="KX18">
            <v>2137710.5500000003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 refreshError="1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  <row r="1304">
          <cell r="I1304">
            <v>14324456.810000001</v>
          </cell>
          <cell r="W1304">
            <v>1529201.23</v>
          </cell>
          <cell r="X1304">
            <v>381851.67</v>
          </cell>
          <cell r="Y1304">
            <v>6550779.1399999782</v>
          </cell>
          <cell r="AJ1304">
            <v>19632468.939999998</v>
          </cell>
        </row>
        <row r="1305">
          <cell r="I1305">
            <v>13362292.430000002</v>
          </cell>
          <cell r="W1305">
            <v>1316696.73</v>
          </cell>
          <cell r="X1305">
            <v>537184.75</v>
          </cell>
          <cell r="Y1305">
            <v>6863092.4200000111</v>
          </cell>
          <cell r="AJ1305">
            <v>44403923.32</v>
          </cell>
        </row>
        <row r="1306">
          <cell r="I1306">
            <v>16171595.720000003</v>
          </cell>
          <cell r="W1306">
            <v>1490198.06</v>
          </cell>
          <cell r="X1306">
            <v>1894072.51</v>
          </cell>
          <cell r="Y1306">
            <v>6384616.1599999964</v>
          </cell>
          <cell r="AJ1306">
            <v>28328444.100000001</v>
          </cell>
        </row>
        <row r="1307">
          <cell r="I1307">
            <v>16333204.08</v>
          </cell>
          <cell r="W1307">
            <v>1396196.3900000001</v>
          </cell>
          <cell r="X1307">
            <v>0</v>
          </cell>
          <cell r="Y1307">
            <v>9557222.9699999876</v>
          </cell>
          <cell r="AJ1307">
            <v>29451641.879999999</v>
          </cell>
        </row>
        <row r="1308">
          <cell r="I1308">
            <v>16847096.98</v>
          </cell>
          <cell r="W1308">
            <v>1159379.7599999998</v>
          </cell>
          <cell r="X1308">
            <v>42996.67</v>
          </cell>
          <cell r="Y1308">
            <v>5461482.0200000023</v>
          </cell>
          <cell r="AJ1308">
            <v>22247572.100000001</v>
          </cell>
        </row>
        <row r="1309">
          <cell r="I1309">
            <v>13672279.640000002</v>
          </cell>
          <cell r="W1309">
            <v>1327396.3999999999</v>
          </cell>
          <cell r="X1309">
            <v>668095.5</v>
          </cell>
          <cell r="Y1309">
            <v>4649306.2100000102</v>
          </cell>
          <cell r="AJ1309">
            <v>26674682.98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  <cell r="KL10">
            <v>240619089.24000001</v>
          </cell>
          <cell r="KM10">
            <v>223235738.41</v>
          </cell>
          <cell r="KN10">
            <v>238414431.67000002</v>
          </cell>
          <cell r="KO10">
            <v>247047770.92000002</v>
          </cell>
          <cell r="KP10">
            <v>161414208.96000001</v>
          </cell>
          <cell r="KQ10">
            <v>154841552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  <cell r="KL18">
            <v>2683529.61</v>
          </cell>
          <cell r="KM18">
            <v>2638541.69</v>
          </cell>
          <cell r="KN18">
            <v>2800584.45</v>
          </cell>
          <cell r="KO18">
            <v>2910486.51</v>
          </cell>
          <cell r="KP18">
            <v>1860185.88</v>
          </cell>
          <cell r="KQ18">
            <v>1784822.7699999998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  <cell r="KL13">
            <v>2511280933.8399997</v>
          </cell>
          <cell r="KM13">
            <v>2490232848.6199999</v>
          </cell>
          <cell r="KN13">
            <v>2554720021.21</v>
          </cell>
          <cell r="KO13">
            <v>2506359508.54</v>
          </cell>
          <cell r="KP13">
            <v>2559441930.6300001</v>
          </cell>
          <cell r="KQ13">
            <v>2416129720.6099997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  <cell r="KL24">
            <v>242121530</v>
          </cell>
          <cell r="KM24">
            <v>243893820</v>
          </cell>
          <cell r="KN24">
            <v>256660145</v>
          </cell>
          <cell r="KO24">
            <v>253097605</v>
          </cell>
          <cell r="KP24">
            <v>242834590</v>
          </cell>
          <cell r="KQ24">
            <v>227511845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  <cell r="KL67">
            <v>10330487.312940001</v>
          </cell>
          <cell r="KM67">
            <v>9368735.3276799992</v>
          </cell>
          <cell r="KN67">
            <v>11101344.242039999</v>
          </cell>
          <cell r="KO67">
            <v>10651612.364460001</v>
          </cell>
          <cell r="KP67">
            <v>11276502.293159999</v>
          </cell>
          <cell r="KQ67">
            <v>8977196.6883000005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  <cell r="KL77">
            <v>3989136.5999999996</v>
          </cell>
          <cell r="KM77">
            <v>3959247.375</v>
          </cell>
          <cell r="KN77">
            <v>5070251.4749999996</v>
          </cell>
          <cell r="KO77">
            <v>5678779.5</v>
          </cell>
          <cell r="KP77">
            <v>5624139.8250000002</v>
          </cell>
          <cell r="KQ77">
            <v>4683733.2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310">
          <cell r="I1310">
            <v>12082465.550000001</v>
          </cell>
          <cell r="W1310">
            <v>1086414.0299999998</v>
          </cell>
          <cell r="X1310">
            <v>449908.26</v>
          </cell>
          <cell r="Y1310">
            <v>6097004.9200000037</v>
          </cell>
          <cell r="AJ1310">
            <v>30101459.5</v>
          </cell>
        </row>
        <row r="1311">
          <cell r="I1311">
            <v>11817783.790000001</v>
          </cell>
          <cell r="W1311">
            <v>1136595.3799999999</v>
          </cell>
          <cell r="X1311">
            <v>443511.13</v>
          </cell>
          <cell r="Y1311">
            <v>6198993.3200000077</v>
          </cell>
          <cell r="AJ1311">
            <v>26175214.199999999</v>
          </cell>
        </row>
        <row r="1312">
          <cell r="I1312">
            <v>15061007.649999999</v>
          </cell>
          <cell r="W1312">
            <v>1403188.8199999998</v>
          </cell>
          <cell r="X1312">
            <v>1321153.96</v>
          </cell>
          <cell r="Y1312">
            <v>12509434.089999994</v>
          </cell>
          <cell r="AJ1312">
            <v>30372978.030000001</v>
          </cell>
        </row>
        <row r="1313">
          <cell r="I1313">
            <v>12445408.310000001</v>
          </cell>
          <cell r="W1313">
            <v>1351700.99</v>
          </cell>
          <cell r="X1313">
            <v>0</v>
          </cell>
          <cell r="Y1313">
            <v>8209737.7399999974</v>
          </cell>
          <cell r="AJ1313">
            <v>22257149.390000001</v>
          </cell>
        </row>
        <row r="1314">
          <cell r="I1314">
            <v>13469985.560000001</v>
          </cell>
          <cell r="W1314">
            <v>1119886.48</v>
          </cell>
          <cell r="X1314">
            <v>477612.47</v>
          </cell>
          <cell r="Y1314">
            <v>7526004.4600000223</v>
          </cell>
          <cell r="AJ1314">
            <v>20337656.600000001</v>
          </cell>
        </row>
        <row r="1315">
          <cell r="I1315">
            <v>12012032.539999999</v>
          </cell>
          <cell r="W1315">
            <v>1049288.3399999999</v>
          </cell>
          <cell r="X1315">
            <v>906980.61</v>
          </cell>
          <cell r="Y1315">
            <v>8524862.7199999839</v>
          </cell>
          <cell r="AJ1315">
            <v>27502294.030000001</v>
          </cell>
        </row>
        <row r="1316">
          <cell r="I1316">
            <v>13403234.93</v>
          </cell>
          <cell r="W1316">
            <v>1174671.3899999999</v>
          </cell>
          <cell r="X1316">
            <v>208917.46</v>
          </cell>
          <cell r="Y1316">
            <v>8311349.5500000082</v>
          </cell>
          <cell r="AJ1316">
            <v>35651059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1321"/>
  <sheetViews>
    <sheetView tabSelected="1" topLeftCell="A7" zoomScaleNormal="100" zoomScaleSheetLayoutView="100" workbookViewId="0">
      <pane xSplit="1" ySplit="2" topLeftCell="O1319" activePane="bottomRight" state="frozen"/>
      <selection pane="topRight" activeCell="B7" sqref="B7"/>
      <selection pane="bottomLeft" activeCell="A9" sqref="A9"/>
      <selection pane="bottomRight" activeCell="P1323" sqref="P1323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90" t="s">
        <v>3</v>
      </c>
      <c r="C7" s="91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2" t="s">
        <v>10</v>
      </c>
      <c r="X7" s="93"/>
      <c r="Y7" s="93"/>
      <c r="Z7" s="93"/>
      <c r="AA7" s="93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21" si="609">+K1296+P1296+R1296+U1296+V1296+Z1296</f>
        <v>25622124.599359989</v>
      </c>
      <c r="C1296" s="70">
        <f t="shared" ref="C1296:C1321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21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15" si="612">(I1296/I1243)-1</f>
        <v>-3.2134634619004121E-2</v>
      </c>
      <c r="K1296" s="74">
        <f>'[8]Marketshare 2018'!$JY$67</f>
        <v>9448472.5293600019</v>
      </c>
      <c r="L1296" s="76">
        <f t="shared" ref="L1296:L1315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15" si="614">(N1296/N1243)-1</f>
        <v>3.5913045617061767E-2</v>
      </c>
      <c r="P1296" s="74">
        <f>'[8]Marketshare 2018'!$JY$77</f>
        <v>5486562</v>
      </c>
      <c r="Q1296" s="76">
        <f t="shared" ref="Q1296:Q1315" si="615">(P1296/0.09)/N1296</f>
        <v>0.24491488193631317</v>
      </c>
      <c r="R1296" s="71">
        <f>[5]Data!$W$1291</f>
        <v>1387857.33</v>
      </c>
      <c r="S1296" s="78">
        <f t="shared" ref="S1296:S1315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15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15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[5]Data!$AJ$1302</f>
        <v>21556933.719999999</v>
      </c>
      <c r="E1307" s="61">
        <f>[5]Data!$I$1302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'[8]Marketshare 2018'!$KJ$13</f>
        <v>2104273690.3499999</v>
      </c>
      <c r="J1307" s="75">
        <f t="shared" si="612"/>
        <v>-9.2364857382250531E-2</v>
      </c>
      <c r="K1307" s="74">
        <f>'[8]Marketshare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'[8]Marketshare 2018'!$KJ$24</f>
        <v>239392085</v>
      </c>
      <c r="O1307" s="77">
        <f t="shared" si="614"/>
        <v>-0.125333016533141</v>
      </c>
      <c r="P1307" s="74">
        <f>'[8]Marketshare 2018'!$KJ$77</f>
        <v>3324063.8249999997</v>
      </c>
      <c r="Q1307" s="76">
        <f t="shared" si="615"/>
        <v>0.15428263845899501</v>
      </c>
      <c r="R1307" s="71">
        <f>[5]Data!$W$1302</f>
        <v>1069805.1200000001</v>
      </c>
      <c r="S1307" s="78">
        <f t="shared" si="616"/>
        <v>-6.7242910973243308E-2</v>
      </c>
      <c r="T1307" s="5">
        <v>5306</v>
      </c>
      <c r="U1307" s="79">
        <f>[5]Data!$X$1302</f>
        <v>537613.27</v>
      </c>
      <c r="V1307" s="61">
        <f>[5]Data!$Y$1302</f>
        <v>5949900.4299999923</v>
      </c>
      <c r="W1307" s="67">
        <v>2737</v>
      </c>
      <c r="X1307" s="74">
        <f>'[7]From Apr 2023'!$KJ$10</f>
        <v>179499461</v>
      </c>
      <c r="Y1307" s="78">
        <f t="shared" si="618"/>
        <v>-3.9784943046703991E-2</v>
      </c>
      <c r="Z1307" s="74">
        <f>'[7]From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[5]Data!$AJ$1303</f>
        <v>23170504.550000001</v>
      </c>
      <c r="E1308" s="61">
        <f>[5]Data!$I$1303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'[8]Marketshare 2018'!$KK$13</f>
        <v>2401476764.8599997</v>
      </c>
      <c r="J1308" s="75">
        <f t="shared" si="612"/>
        <v>2.7182128988886944E-2</v>
      </c>
      <c r="K1308" s="74">
        <f>'[8]Marketshare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'[8]Marketshare 2018'!$KK$24</f>
        <v>256335210</v>
      </c>
      <c r="O1308" s="77">
        <f t="shared" si="614"/>
        <v>-3.07377467982487E-2</v>
      </c>
      <c r="P1308" s="74">
        <f>'[8]Marketshare 2018'!$KK$77</f>
        <v>5189254.4249999998</v>
      </c>
      <c r="Q1308" s="76">
        <f t="shared" si="615"/>
        <v>0.22493352551918247</v>
      </c>
      <c r="R1308" s="71">
        <f>[5]Data!$W$1303</f>
        <v>1313624.6099999999</v>
      </c>
      <c r="S1308" s="78">
        <f t="shared" si="616"/>
        <v>0.14724001241085038</v>
      </c>
      <c r="T1308" s="5">
        <v>5306</v>
      </c>
      <c r="U1308" s="79">
        <f>[5]Data!$X$1303</f>
        <v>718672.01</v>
      </c>
      <c r="V1308" s="61">
        <f>[5]Data!$Y$1303</f>
        <v>6319970.2300000153</v>
      </c>
      <c r="W1308" s="67">
        <v>2737</v>
      </c>
      <c r="X1308" s="74">
        <f>'[7]From Apr 2023'!$KK$10</f>
        <v>194985775.81999999</v>
      </c>
      <c r="Y1308" s="78">
        <f t="shared" si="618"/>
        <v>8.8722663866681151E-2</v>
      </c>
      <c r="Z1308" s="74">
        <f>'[7]From Apr 2023'!$KK$18</f>
        <v>2306438.8200000003</v>
      </c>
      <c r="AA1308" s="76">
        <f t="shared" si="617"/>
        <v>7.8858361515531827E-2</v>
      </c>
    </row>
    <row r="1309" spans="1:27" s="80" customFormat="1" ht="13" x14ac:dyDescent="0.3">
      <c r="A1309" s="69">
        <v>45263</v>
      </c>
      <c r="B1309" s="58">
        <f t="shared" si="609"/>
        <v>25464985.562939979</v>
      </c>
      <c r="C1309" s="70">
        <f t="shared" si="610"/>
        <v>-8.0679048240227869E-2</v>
      </c>
      <c r="D1309" s="71">
        <f>[5]Data!$AJ$1304</f>
        <v>19632468.939999998</v>
      </c>
      <c r="E1309" s="61">
        <f>[5]Data!$I$1304</f>
        <v>14324456.810000001</v>
      </c>
      <c r="F1309" s="72"/>
      <c r="G1309" s="70">
        <f t="shared" si="611"/>
        <v>2.639838877701628E-2</v>
      </c>
      <c r="H1309" s="73">
        <v>8019</v>
      </c>
      <c r="I1309" s="74">
        <f>'[8]Marketshare 2018'!$KL$13</f>
        <v>2511280933.8399997</v>
      </c>
      <c r="J1309" s="75">
        <f t="shared" si="612"/>
        <v>3.5802697998412958E-2</v>
      </c>
      <c r="K1309" s="74">
        <f>'[8]Marketshare 2018'!$KL$67</f>
        <v>10330487.312940001</v>
      </c>
      <c r="L1309" s="76">
        <f t="shared" si="613"/>
        <v>4.570702975492473E-2</v>
      </c>
      <c r="M1309" s="74">
        <v>382</v>
      </c>
      <c r="N1309" s="74">
        <f>'[8]Marketshare 2018'!$KL$24</f>
        <v>242121530</v>
      </c>
      <c r="O1309" s="77">
        <f t="shared" si="614"/>
        <v>5.8853159331837768E-2</v>
      </c>
      <c r="P1309" s="74">
        <f>'[8]Marketshare 2018'!$KL$77</f>
        <v>3989136.5999999996</v>
      </c>
      <c r="Q1309" s="76">
        <f t="shared" si="615"/>
        <v>0.18306401747915602</v>
      </c>
      <c r="R1309" s="71">
        <f>[5]Data!$W$1304</f>
        <v>1529201.23</v>
      </c>
      <c r="S1309" s="78">
        <f t="shared" si="616"/>
        <v>7.8044249958612699E-2</v>
      </c>
      <c r="T1309" s="5">
        <v>5306</v>
      </c>
      <c r="U1309" s="79">
        <f>[5]Data!$X$1304</f>
        <v>381851.67</v>
      </c>
      <c r="V1309" s="61">
        <f>[5]Data!$Y$1304</f>
        <v>6550779.1399999782</v>
      </c>
      <c r="W1309" s="67">
        <v>2737</v>
      </c>
      <c r="X1309" s="74">
        <f>'[7]From Apr 2023'!$KL$10</f>
        <v>240619089.24000001</v>
      </c>
      <c r="Y1309" s="78">
        <f t="shared" si="618"/>
        <v>0.16923794566056771</v>
      </c>
      <c r="Z1309" s="74">
        <f>'[7]From Apr 2023'!$KL$18</f>
        <v>2683529.61</v>
      </c>
      <c r="AA1309" s="76">
        <f t="shared" si="617"/>
        <v>7.4350698676927618E-2</v>
      </c>
    </row>
    <row r="1310" spans="1:27" s="80" customFormat="1" ht="13" x14ac:dyDescent="0.3">
      <c r="A1310" s="69">
        <v>45270</v>
      </c>
      <c r="B1310" s="58">
        <f t="shared" si="609"/>
        <v>24683498.292680014</v>
      </c>
      <c r="C1310" s="70">
        <f t="shared" si="610"/>
        <v>-2.7100443604169189E-2</v>
      </c>
      <c r="D1310" s="71">
        <f>[5]Data!$AJ$1305</f>
        <v>44403923.32</v>
      </c>
      <c r="E1310" s="61">
        <f>[5]Data!$I$1305</f>
        <v>13362292.430000002</v>
      </c>
      <c r="F1310" s="72"/>
      <c r="G1310" s="70">
        <f t="shared" si="611"/>
        <v>4.2932911901645943E-2</v>
      </c>
      <c r="H1310" s="73">
        <v>8019</v>
      </c>
      <c r="I1310" s="74">
        <f>'[8]Marketshare 2018'!$KM$13</f>
        <v>2490232848.6199999</v>
      </c>
      <c r="J1310" s="75">
        <f t="shared" si="612"/>
        <v>2.5300000765530406E-2</v>
      </c>
      <c r="K1310" s="74">
        <f>'[8]Marketshare 2018'!$KM$67</f>
        <v>9368735.3276799992</v>
      </c>
      <c r="L1310" s="76">
        <f t="shared" si="613"/>
        <v>4.1802138805666862E-2</v>
      </c>
      <c r="M1310" s="74">
        <v>382</v>
      </c>
      <c r="N1310" s="74">
        <f>'[8]Marketshare 2018'!$KM$24</f>
        <v>243893820</v>
      </c>
      <c r="O1310" s="77">
        <f t="shared" si="614"/>
        <v>5.6568778511211892E-2</v>
      </c>
      <c r="P1310" s="74">
        <f>'[8]Marketshare 2018'!$KM$77</f>
        <v>3959247.375</v>
      </c>
      <c r="Q1310" s="76">
        <f t="shared" si="615"/>
        <v>0.18037208773883651</v>
      </c>
      <c r="R1310" s="71">
        <f>[5]Data!$W$1305</f>
        <v>1316696.73</v>
      </c>
      <c r="S1310" s="78">
        <f t="shared" si="616"/>
        <v>-0.16804685637049355</v>
      </c>
      <c r="T1310" s="5">
        <v>5306</v>
      </c>
      <c r="U1310" s="79">
        <f>[5]Data!$X$1305</f>
        <v>537184.75</v>
      </c>
      <c r="V1310" s="61">
        <f>[5]Data!$Y$1305</f>
        <v>6863092.4200000111</v>
      </c>
      <c r="W1310" s="67">
        <v>2737</v>
      </c>
      <c r="X1310" s="74">
        <f>'[7]From Apr 2023'!$KM$10</f>
        <v>223235738.41</v>
      </c>
      <c r="Y1310" s="78">
        <f t="shared" si="618"/>
        <v>-5.7073309609953604E-2</v>
      </c>
      <c r="Z1310" s="74">
        <f>'[7]From Apr 2023'!$KM$18</f>
        <v>2638541.69</v>
      </c>
      <c r="AA1310" s="76">
        <f t="shared" si="617"/>
        <v>7.8796872125495493E-2</v>
      </c>
    </row>
    <row r="1311" spans="1:27" s="80" customFormat="1" ht="13" x14ac:dyDescent="0.3">
      <c r="A1311" s="69">
        <v>45277</v>
      </c>
      <c r="B1311" s="58">
        <f t="shared" si="609"/>
        <v>28741066.897039995</v>
      </c>
      <c r="C1311" s="70">
        <f t="shared" si="610"/>
        <v>6.491161006383539E-2</v>
      </c>
      <c r="D1311" s="71">
        <f>[5]Data!$AJ$1306</f>
        <v>28328444.100000001</v>
      </c>
      <c r="E1311" s="61">
        <f>[5]Data!$I$1306</f>
        <v>16171595.720000003</v>
      </c>
      <c r="F1311" s="72"/>
      <c r="G1311" s="70">
        <f t="shared" si="611"/>
        <v>2.6735654964463507E-2</v>
      </c>
      <c r="H1311" s="73">
        <v>8019</v>
      </c>
      <c r="I1311" s="74">
        <f>'[8]Marketshare 2018'!$KN$13</f>
        <v>2554720021.21</v>
      </c>
      <c r="J1311" s="75">
        <f t="shared" si="612"/>
        <v>5.6065640608293776E-2</v>
      </c>
      <c r="K1311" s="74">
        <f>'[8]Marketshare 2018'!$KN$67</f>
        <v>11101344.242039999</v>
      </c>
      <c r="L1311" s="76">
        <f t="shared" si="613"/>
        <v>4.828249997335448E-2</v>
      </c>
      <c r="M1311" s="74">
        <v>382</v>
      </c>
      <c r="N1311" s="74">
        <f>'[8]Marketshare 2018'!$KN$24</f>
        <v>256660145</v>
      </c>
      <c r="O1311" s="77">
        <f t="shared" si="614"/>
        <v>6.2226528349670351E-2</v>
      </c>
      <c r="P1311" s="74">
        <f>'[8]Marketshare 2018'!$KN$77</f>
        <v>5070251.4749999996</v>
      </c>
      <c r="Q1311" s="76">
        <f t="shared" si="615"/>
        <v>0.21949698306295276</v>
      </c>
      <c r="R1311" s="71">
        <f>[5]Data!$W$1306</f>
        <v>1490198.06</v>
      </c>
      <c r="S1311" s="78">
        <f t="shared" si="616"/>
        <v>6.5813882355092002E-2</v>
      </c>
      <c r="T1311" s="5">
        <v>5306</v>
      </c>
      <c r="U1311" s="79">
        <f>[5]Data!$X$1306</f>
        <v>1894072.51</v>
      </c>
      <c r="V1311" s="61">
        <f>[5]Data!$Y$1306</f>
        <v>6384616.1599999964</v>
      </c>
      <c r="W1311" s="67">
        <v>2737</v>
      </c>
      <c r="X1311" s="74">
        <f>'[7]From Apr 2023'!$KN$10</f>
        <v>238414431.67000002</v>
      </c>
      <c r="Y1311" s="78">
        <f t="shared" si="618"/>
        <v>0.13871666233481106</v>
      </c>
      <c r="Z1311" s="74">
        <f>'[7]From Apr 2023'!$KN$18</f>
        <v>2800584.45</v>
      </c>
      <c r="AA1311" s="76">
        <f t="shared" si="617"/>
        <v>7.8311379345704868E-2</v>
      </c>
    </row>
    <row r="1312" spans="1:27" s="80" customFormat="1" ht="13" x14ac:dyDescent="0.3">
      <c r="A1312" s="69">
        <v>45284</v>
      </c>
      <c r="B1312" s="58">
        <f t="shared" si="609"/>
        <v>30194297.734459989</v>
      </c>
      <c r="C1312" s="70">
        <f t="shared" si="610"/>
        <v>0.2181544791080714</v>
      </c>
      <c r="D1312" s="71">
        <f>[5]Data!$AJ$1307</f>
        <v>29451641.879999999</v>
      </c>
      <c r="E1312" s="61">
        <f>[5]Data!$I$1307</f>
        <v>16333204.08</v>
      </c>
      <c r="F1312" s="72"/>
      <c r="G1312" s="70">
        <f t="shared" si="611"/>
        <v>8.1323531170941266E-2</v>
      </c>
      <c r="H1312" s="73">
        <v>8019</v>
      </c>
      <c r="I1312" s="74">
        <f>'[8]Marketshare 2018'!$KO$13</f>
        <v>2506359508.54</v>
      </c>
      <c r="J1312" s="75">
        <f t="shared" si="612"/>
        <v>-4.7433172475936591E-2</v>
      </c>
      <c r="K1312" s="74">
        <f>'[8]Marketshare 2018'!$KO$67</f>
        <v>10651612.364460001</v>
      </c>
      <c r="L1312" s="76">
        <f t="shared" si="613"/>
        <v>4.7220380033565802E-2</v>
      </c>
      <c r="M1312" s="74">
        <v>382</v>
      </c>
      <c r="N1312" s="74">
        <f>'[8]Marketshare 2018'!$KO$24</f>
        <v>253097605</v>
      </c>
      <c r="O1312" s="77">
        <f t="shared" si="614"/>
        <v>4.297146990685663E-2</v>
      </c>
      <c r="P1312" s="74">
        <f>'[8]Marketshare 2018'!$KO$77</f>
        <v>5678779.5</v>
      </c>
      <c r="Q1312" s="76">
        <f t="shared" si="615"/>
        <v>0.24930125277163329</v>
      </c>
      <c r="R1312" s="71">
        <f>[5]Data!$W$1307</f>
        <v>1396196.3900000001</v>
      </c>
      <c r="S1312" s="78">
        <f t="shared" si="616"/>
        <v>-0.12701487466831773</v>
      </c>
      <c r="T1312" s="5">
        <v>5306</v>
      </c>
      <c r="U1312" s="79">
        <f>[5]Data!$X$1307</f>
        <v>0</v>
      </c>
      <c r="V1312" s="61">
        <f>[5]Data!$Y$1307</f>
        <v>9557222.9699999876</v>
      </c>
      <c r="W1312" s="67">
        <v>2737</v>
      </c>
      <c r="X1312" s="74">
        <f>'[7]From Apr 2023'!$KO$10</f>
        <v>247047770.92000002</v>
      </c>
      <c r="Y1312" s="78">
        <f t="shared" si="618"/>
        <v>6.2266466038224833E-2</v>
      </c>
      <c r="Z1312" s="74">
        <f>'[7]From Apr 2023'!$KO$18</f>
        <v>2910486.51</v>
      </c>
      <c r="AA1312" s="76">
        <f t="shared" si="617"/>
        <v>7.8540451216146501E-2</v>
      </c>
    </row>
    <row r="1313" spans="1:30" s="80" customFormat="1" ht="13" x14ac:dyDescent="0.3">
      <c r="A1313" s="69">
        <v>45291</v>
      </c>
      <c r="B1313" s="58">
        <f t="shared" si="609"/>
        <v>25424686.448160004</v>
      </c>
      <c r="C1313" s="70">
        <f t="shared" si="610"/>
        <v>0.15395901040205251</v>
      </c>
      <c r="D1313" s="71">
        <f>[5]Data!$AJ$1308</f>
        <v>22247572.100000001</v>
      </c>
      <c r="E1313" s="61">
        <f>[5]Data!$I$1308</f>
        <v>16847096.98</v>
      </c>
      <c r="F1313" s="72"/>
      <c r="G1313" s="70">
        <f t="shared" si="611"/>
        <v>0.27483646130003647</v>
      </c>
      <c r="H1313" s="73">
        <v>8019</v>
      </c>
      <c r="I1313" s="74">
        <f>'[8]Marketshare 2018'!$KP$13</f>
        <v>2559441930.6300001</v>
      </c>
      <c r="J1313" s="75">
        <f t="shared" si="612"/>
        <v>3.0528938117780458E-2</v>
      </c>
      <c r="K1313" s="74">
        <f>'[8]Marketshare 2018'!$KP$67</f>
        <v>11276502.293159999</v>
      </c>
      <c r="L1313" s="76">
        <f t="shared" si="613"/>
        <v>4.8953824044431077E-2</v>
      </c>
      <c r="M1313" s="74">
        <v>382</v>
      </c>
      <c r="N1313" s="74">
        <f>'[8]Marketshare 2018'!$KP$24</f>
        <v>242834590</v>
      </c>
      <c r="O1313" s="77">
        <f t="shared" si="614"/>
        <v>-1.5039618220785811E-2</v>
      </c>
      <c r="P1313" s="74">
        <f>'[8]Marketshare 2018'!$KP$77</f>
        <v>5624139.8250000002</v>
      </c>
      <c r="Q1313" s="76">
        <f t="shared" si="615"/>
        <v>0.25733748433450115</v>
      </c>
      <c r="R1313" s="71">
        <f>[5]Data!$W$1308</f>
        <v>1159379.7599999998</v>
      </c>
      <c r="S1313" s="78">
        <f t="shared" si="616"/>
        <v>-0.1751040255811297</v>
      </c>
      <c r="T1313" s="5">
        <v>5306</v>
      </c>
      <c r="U1313" s="79">
        <f>[5]Data!$X$1308</f>
        <v>42996.67</v>
      </c>
      <c r="V1313" s="61">
        <f>[5]Data!$Y$1308</f>
        <v>5461482.0200000023</v>
      </c>
      <c r="W1313" s="67">
        <v>2737</v>
      </c>
      <c r="X1313" s="74">
        <f>'[7]From Apr 2023'!$KP$10</f>
        <v>161414208.96000001</v>
      </c>
      <c r="Y1313" s="78">
        <f t="shared" si="618"/>
        <v>-0.27690867774742733</v>
      </c>
      <c r="Z1313" s="74">
        <f>'[7]From Apr 2023'!$KP$18</f>
        <v>1860185.88</v>
      </c>
      <c r="AA1313" s="76">
        <f t="shared" si="617"/>
        <v>7.6828671279324273E-2</v>
      </c>
    </row>
    <row r="1314" spans="1:30" s="80" customFormat="1" ht="13" x14ac:dyDescent="0.3">
      <c r="A1314" s="69">
        <v>45298</v>
      </c>
      <c r="B1314" s="58">
        <f t="shared" si="609"/>
        <v>22090550.768300012</v>
      </c>
      <c r="C1314" s="70">
        <f t="shared" si="610"/>
        <v>-2.4187915849550268E-2</v>
      </c>
      <c r="D1314" s="71">
        <f>[5]Data!$AJ$1309</f>
        <v>26674682.98</v>
      </c>
      <c r="E1314" s="61">
        <f>[5]Data!$I$1309</f>
        <v>13672279.640000002</v>
      </c>
      <c r="F1314" s="72"/>
      <c r="G1314" s="70">
        <f t="shared" si="611"/>
        <v>-7.6346857458159056E-2</v>
      </c>
      <c r="H1314" s="73">
        <v>8019</v>
      </c>
      <c r="I1314" s="74">
        <f>'[8]Marketshare 2018'!$KQ$13</f>
        <v>2416129720.6099997</v>
      </c>
      <c r="J1314" s="75">
        <f t="shared" si="612"/>
        <v>-0.1064715338148412</v>
      </c>
      <c r="K1314" s="74">
        <f>'[8]Marketshare 2018'!$KQ$67</f>
        <v>8977196.6883000005</v>
      </c>
      <c r="L1314" s="76">
        <f t="shared" si="613"/>
        <v>4.1283640120455538E-2</v>
      </c>
      <c r="M1314" s="74">
        <v>382</v>
      </c>
      <c r="N1314" s="74">
        <f>'[8]Marketshare 2018'!$KQ$24</f>
        <v>227511845</v>
      </c>
      <c r="O1314" s="77">
        <f t="shared" si="614"/>
        <v>-7.2897305067043172E-2</v>
      </c>
      <c r="P1314" s="74">
        <f>'[8]Marketshare 2018'!$KQ$77</f>
        <v>4683733.2</v>
      </c>
      <c r="Q1314" s="76">
        <f t="shared" si="615"/>
        <v>0.22874184858375179</v>
      </c>
      <c r="R1314" s="71">
        <f>[5]Data!$W$1309</f>
        <v>1327396.3999999999</v>
      </c>
      <c r="S1314" s="78">
        <f t="shared" si="616"/>
        <v>6.5611467083000807E-2</v>
      </c>
      <c r="T1314" s="5">
        <v>5306</v>
      </c>
      <c r="U1314" s="79">
        <f>[5]Data!$X$1309</f>
        <v>668095.5</v>
      </c>
      <c r="V1314" s="61">
        <f>[5]Data!$Y$1309</f>
        <v>4649306.2100000102</v>
      </c>
      <c r="W1314" s="67">
        <v>2737</v>
      </c>
      <c r="X1314" s="74">
        <f>'[7]From Apr 2023'!$KQ$10</f>
        <v>154841552</v>
      </c>
      <c r="Y1314" s="78">
        <f t="shared" si="618"/>
        <v>-5.7049087793089925E-2</v>
      </c>
      <c r="Z1314" s="74">
        <f>'[7]From Apr 2023'!$KQ$18</f>
        <v>1784822.7699999998</v>
      </c>
      <c r="AA1314" s="76">
        <f t="shared" si="617"/>
        <v>7.6845125310205264E-2</v>
      </c>
    </row>
    <row r="1315" spans="1:30" s="80" customFormat="1" ht="13" x14ac:dyDescent="0.3">
      <c r="A1315" s="69">
        <v>45305</v>
      </c>
      <c r="B1315" s="58">
        <f t="shared" si="609"/>
        <v>21626532.623920001</v>
      </c>
      <c r="C1315" s="70">
        <f t="shared" si="610"/>
        <v>-0.2303672975540394</v>
      </c>
      <c r="D1315" s="71">
        <f>[9]Data!$AJ$1310</f>
        <v>30101459.5</v>
      </c>
      <c r="E1315" s="88">
        <f>[9]Data!$I$1310</f>
        <v>12082465.550000001</v>
      </c>
      <c r="F1315" s="72"/>
      <c r="G1315" s="70">
        <f t="shared" si="611"/>
        <v>-0.25888493272984969</v>
      </c>
      <c r="H1315" s="73">
        <v>8019</v>
      </c>
      <c r="I1315" s="74">
        <f>'[10]Marketshare 2018'!$KR$13</f>
        <v>2291372568.5300007</v>
      </c>
      <c r="J1315" s="75">
        <f t="shared" si="612"/>
        <v>-7.6807490507904586E-2</v>
      </c>
      <c r="K1315" s="74">
        <f>'[10]Marketshare 2018'!$KR$67</f>
        <v>8569882.0339199994</v>
      </c>
      <c r="L1315" s="76">
        <f t="shared" si="613"/>
        <v>4.1556276266800071E-2</v>
      </c>
      <c r="M1315" s="74">
        <v>382</v>
      </c>
      <c r="N1315" s="74">
        <f>'[10]Marketshare 2018'!$KR$24</f>
        <v>208359120</v>
      </c>
      <c r="O1315" s="77">
        <f t="shared" si="614"/>
        <v>-0.202880583520198</v>
      </c>
      <c r="P1315" s="74">
        <f>'[10]Marketshare 2018'!$KR$77</f>
        <v>3510926.55</v>
      </c>
      <c r="Q1315" s="76">
        <f t="shared" si="615"/>
        <v>0.18722624188468448</v>
      </c>
      <c r="R1315" s="71">
        <f>[9]Data!$W$1310</f>
        <v>1086414.0299999998</v>
      </c>
      <c r="S1315" s="78">
        <f t="shared" si="616"/>
        <v>-0.1172621775234175</v>
      </c>
      <c r="T1315" s="5">
        <v>5306</v>
      </c>
      <c r="U1315" s="88">
        <f>[9]Data!$X$1310</f>
        <v>449908.26</v>
      </c>
      <c r="V1315" s="88">
        <f>[9]Data!$Y$1310</f>
        <v>6097004.9200000037</v>
      </c>
      <c r="W1315" s="67">
        <v>2737</v>
      </c>
      <c r="X1315" s="74">
        <f>'[11]From Apr 2023'!$KR$10</f>
        <v>167223311.13999999</v>
      </c>
      <c r="Y1315" s="78">
        <f t="shared" si="618"/>
        <v>-5.0564794247666689E-2</v>
      </c>
      <c r="Z1315" s="74">
        <f>'[11]From Apr 2023'!$KR$18</f>
        <v>1912396.83</v>
      </c>
      <c r="AA1315" s="76">
        <f t="shared" si="617"/>
        <v>7.6241237618636964E-2</v>
      </c>
      <c r="AB1315" s="89"/>
      <c r="AC1315" s="89"/>
      <c r="AD1315" s="89"/>
    </row>
    <row r="1316" spans="1:30" s="80" customFormat="1" ht="13" x14ac:dyDescent="0.3">
      <c r="A1316" s="69">
        <v>45312</v>
      </c>
      <c r="B1316" s="58">
        <f t="shared" si="609"/>
        <v>21489817.705780003</v>
      </c>
      <c r="C1316" s="70">
        <f t="shared" si="610"/>
        <v>-3.8475825487648274E-2</v>
      </c>
      <c r="D1316" s="71">
        <f>[9]Data!$AJ$1311</f>
        <v>26175214.199999999</v>
      </c>
      <c r="E1316" s="88">
        <f>[9]Data!$I$1311</f>
        <v>11817783.790000001</v>
      </c>
      <c r="F1316" s="72"/>
      <c r="G1316" s="70">
        <f t="shared" si="611"/>
        <v>-3.7299494019871204E-3</v>
      </c>
      <c r="H1316" s="73">
        <v>8019</v>
      </c>
      <c r="I1316" s="74">
        <f>'[10]Marketshare 2018'!$KS$13</f>
        <v>2089961312.8599997</v>
      </c>
      <c r="J1316" s="75">
        <f t="shared" ref="J1316:J1321" si="619">(I1316/I1263)-1</f>
        <v>-3.7020434790341339E-2</v>
      </c>
      <c r="K1316" s="74">
        <f>'[10]Marketshare 2018'!$KS$67</f>
        <v>8990695.7857799996</v>
      </c>
      <c r="L1316" s="76">
        <f t="shared" ref="L1316:L1321" si="620">(K1316/0.09)/I1316</f>
        <v>4.7798310536809337E-2</v>
      </c>
      <c r="M1316" s="74">
        <v>382</v>
      </c>
      <c r="N1316" s="74">
        <f>'[10]Marketshare 2018'!$KS$24</f>
        <v>211770830</v>
      </c>
      <c r="O1316" s="77">
        <f t="shared" ref="O1316:O1321" si="621">(N1316/N1263)-1</f>
        <v>-1.1115412381351497E-2</v>
      </c>
      <c r="P1316" s="74">
        <f>'[10]Marketshare 2018'!$KS$77</f>
        <v>2813255.1</v>
      </c>
      <c r="Q1316" s="76">
        <f t="shared" ref="Q1316:Q1321" si="622">(P1316/0.09)/N1316</f>
        <v>0.14760479524021322</v>
      </c>
      <c r="R1316" s="71">
        <f>[9]Data!$W$1311</f>
        <v>1136595.3799999999</v>
      </c>
      <c r="S1316" s="78">
        <f t="shared" ref="S1316:S1321" si="623">(R1316/R1263)-1</f>
        <v>0.11857465021223468</v>
      </c>
      <c r="T1316" s="5">
        <v>5306</v>
      </c>
      <c r="U1316" s="88">
        <f>[9]Data!$X$1311</f>
        <v>443511.13</v>
      </c>
      <c r="V1316" s="88">
        <f>[9]Data!$Y$1311</f>
        <v>6198993.3200000077</v>
      </c>
      <c r="W1316" s="67">
        <v>2737</v>
      </c>
      <c r="X1316" s="74">
        <f>'[11]From Apr 2023'!$KS$10</f>
        <v>169200260.18000001</v>
      </c>
      <c r="Y1316" s="78">
        <f t="shared" ref="Y1316:Y1321" si="624">(X1316/X1263)-1</f>
        <v>-7.4871241036262859E-3</v>
      </c>
      <c r="Z1316" s="74">
        <f>'[11]From Apr 2023'!$KS$18</f>
        <v>1906766.9899999998</v>
      </c>
      <c r="AA1316" s="76">
        <f t="shared" ref="AA1316:AA1321" si="625">(Z1316/0.15)/X1316</f>
        <v>7.5128607484469478E-2</v>
      </c>
    </row>
    <row r="1317" spans="1:30" s="80" customFormat="1" ht="13" x14ac:dyDescent="0.3">
      <c r="A1317" s="69">
        <v>45319</v>
      </c>
      <c r="B1317" s="58">
        <f t="shared" si="609"/>
        <v>32589853.09511999</v>
      </c>
      <c r="C1317" s="70">
        <f t="shared" si="610"/>
        <v>0.83328464865032537</v>
      </c>
      <c r="D1317" s="71">
        <f>[9]Data!$AJ$1312</f>
        <v>30372978.030000001</v>
      </c>
      <c r="E1317" s="88">
        <f>[9]Data!$I$1312</f>
        <v>15061007.649999999</v>
      </c>
      <c r="F1317" s="72"/>
      <c r="G1317" s="70">
        <f t="shared" si="611"/>
        <v>0.42102006878894138</v>
      </c>
      <c r="H1317" s="73">
        <v>8019</v>
      </c>
      <c r="I1317" s="74">
        <f>'[10]Marketshare 2018'!$KT$13</f>
        <v>2238807906.8800001</v>
      </c>
      <c r="J1317" s="75">
        <f t="shared" si="619"/>
        <v>2.1734005530124056E-2</v>
      </c>
      <c r="K1317" s="74">
        <f>'[10]Marketshare 2018'!$KT$67</f>
        <v>9917124.6751199979</v>
      </c>
      <c r="L1317" s="76">
        <f t="shared" si="620"/>
        <v>4.921827988429834E-2</v>
      </c>
      <c r="M1317" s="74">
        <v>382</v>
      </c>
      <c r="N1317" s="74">
        <f>'[10]Marketshare 2018'!$KT$24</f>
        <v>236326880</v>
      </c>
      <c r="O1317" s="77">
        <f t="shared" si="621"/>
        <v>0.15076484533273793</v>
      </c>
      <c r="P1317" s="74">
        <f>'[10]Marketshare 2018'!$KT$77</f>
        <v>5141637.8999999994</v>
      </c>
      <c r="Q1317" s="76">
        <f t="shared" si="622"/>
        <v>0.24173851912232749</v>
      </c>
      <c r="R1317" s="71">
        <f>[9]Data!$W$1312</f>
        <v>1403188.8199999998</v>
      </c>
      <c r="S1317" s="78">
        <f t="shared" si="623"/>
        <v>0.29441035356465828</v>
      </c>
      <c r="T1317" s="5">
        <v>5306</v>
      </c>
      <c r="U1317" s="88">
        <f>[9]Data!$X$1312</f>
        <v>1321153.96</v>
      </c>
      <c r="V1317" s="88">
        <f>[9]Data!$Y$1312</f>
        <v>12509434.089999994</v>
      </c>
      <c r="W1317" s="67">
        <v>2737</v>
      </c>
      <c r="X1317" s="74">
        <f>'[11]From Apr 2023'!$KT$10</f>
        <v>195821783.75999999</v>
      </c>
      <c r="Y1317" s="78">
        <f t="shared" si="624"/>
        <v>0.23182894721440639</v>
      </c>
      <c r="Z1317" s="74">
        <f>'[11]From Apr 2023'!$KT$18</f>
        <v>2297313.65</v>
      </c>
      <c r="AA1317" s="76">
        <f t="shared" si="625"/>
        <v>7.8211034744244706E-2</v>
      </c>
    </row>
    <row r="1318" spans="1:30" s="80" customFormat="1" ht="13" x14ac:dyDescent="0.3">
      <c r="A1318" s="69">
        <v>45326</v>
      </c>
      <c r="B1318" s="58">
        <f t="shared" si="609"/>
        <v>24452421.017879996</v>
      </c>
      <c r="C1318" s="70">
        <f t="shared" si="610"/>
        <v>-2.1366737901654664E-2</v>
      </c>
      <c r="D1318" s="71">
        <f>[9]Data!$AJ$1313</f>
        <v>22257149.390000001</v>
      </c>
      <c r="E1318" s="88">
        <f>[9]Data!$I$1313</f>
        <v>12445408.310000001</v>
      </c>
      <c r="F1318" s="72"/>
      <c r="G1318" s="70">
        <f t="shared" si="611"/>
        <v>-9.078654021485888E-2</v>
      </c>
      <c r="H1318" s="73">
        <v>8019</v>
      </c>
      <c r="I1318" s="74">
        <f>'[10]Marketshare 2018'!$KU$13</f>
        <v>2340197543.5</v>
      </c>
      <c r="J1318" s="75">
        <f t="shared" si="619"/>
        <v>-8.77030065631349E-2</v>
      </c>
      <c r="K1318" s="74">
        <f>'[10]Marketshare 2018'!$KU$67</f>
        <v>8931369.3328799997</v>
      </c>
      <c r="L1318" s="76">
        <f t="shared" si="620"/>
        <v>4.2405581232933212E-2</v>
      </c>
      <c r="M1318" s="74">
        <v>382</v>
      </c>
      <c r="N1318" s="74">
        <f>'[10]Marketshare 2018'!$KU$24</f>
        <v>223411525</v>
      </c>
      <c r="O1318" s="77">
        <f t="shared" si="621"/>
        <v>-7.0504252889349028E-2</v>
      </c>
      <c r="P1318" s="74">
        <f>'[10]Marketshare 2018'!$KU$77</f>
        <v>3514038.9750000001</v>
      </c>
      <c r="Q1318" s="76">
        <f t="shared" si="622"/>
        <v>0.17476662182042757</v>
      </c>
      <c r="R1318" s="71">
        <f>[9]Data!$W$1313</f>
        <v>1351700.99</v>
      </c>
      <c r="S1318" s="78">
        <f t="shared" si="623"/>
        <v>-4.4699750100507085E-2</v>
      </c>
      <c r="T1318" s="5">
        <v>5306</v>
      </c>
      <c r="U1318" s="88">
        <f>[9]Data!$X$1313</f>
        <v>0</v>
      </c>
      <c r="V1318" s="88">
        <f>[9]Data!$Y$1313</f>
        <v>8209737.7399999974</v>
      </c>
      <c r="W1318" s="67">
        <v>2737</v>
      </c>
      <c r="X1318" s="74">
        <f>'[11]From Apr 2023'!$KU$10</f>
        <v>216315134.91</v>
      </c>
      <c r="Y1318" s="78">
        <f t="shared" si="624"/>
        <v>6.5572013483320202E-2</v>
      </c>
      <c r="Z1318" s="74">
        <f>'[11]From Apr 2023'!$KU$18</f>
        <v>2445573.9800000004</v>
      </c>
      <c r="AA1318" s="76">
        <f t="shared" si="625"/>
        <v>7.5370715692717027E-2</v>
      </c>
    </row>
    <row r="1319" spans="1:30" s="80" customFormat="1" ht="13" x14ac:dyDescent="0.3">
      <c r="A1319" s="69">
        <v>45333</v>
      </c>
      <c r="B1319" s="58">
        <f t="shared" si="609"/>
        <v>24754055.549080025</v>
      </c>
      <c r="C1319" s="70">
        <f t="shared" si="610"/>
        <v>-3.4611724159850477E-2</v>
      </c>
      <c r="D1319" s="71">
        <f>[9]Data!$AJ$1314</f>
        <v>20337656.600000001</v>
      </c>
      <c r="E1319" s="88">
        <f>[9]Data!$I$1314</f>
        <v>13469985.560000001</v>
      </c>
      <c r="F1319" s="72"/>
      <c r="G1319" s="70">
        <f t="shared" si="611"/>
        <v>4.4025254773673472E-2</v>
      </c>
      <c r="H1319" s="73">
        <v>8019</v>
      </c>
      <c r="I1319" s="74">
        <f>'[10]Marketshare 2018'!$KV$13</f>
        <v>2148235091.73</v>
      </c>
      <c r="J1319" s="75">
        <f t="shared" si="619"/>
        <v>-0.17373731502616618</v>
      </c>
      <c r="K1319" s="74">
        <f>'[10]Marketshare 2018'!$KV$67</f>
        <v>8976486.889080001</v>
      </c>
      <c r="L1319" s="76">
        <f t="shared" si="620"/>
        <v>4.642822547493123E-2</v>
      </c>
      <c r="M1319" s="74">
        <v>382</v>
      </c>
      <c r="N1319" s="74">
        <f>'[10]Marketshare 2018'!$KV$24</f>
        <v>198932750</v>
      </c>
      <c r="O1319" s="77">
        <f t="shared" si="621"/>
        <v>-0.14209279285538301</v>
      </c>
      <c r="P1319" s="74">
        <f>'[10]Marketshare 2018'!$KV$77</f>
        <v>4489790.3999999994</v>
      </c>
      <c r="Q1319" s="76">
        <f t="shared" si="622"/>
        <v>0.25077097662400982</v>
      </c>
      <c r="R1319" s="71">
        <f>[9]Data!$W$1314</f>
        <v>1119886.48</v>
      </c>
      <c r="S1319" s="78">
        <f t="shared" si="623"/>
        <v>-0.13677180669929889</v>
      </c>
      <c r="T1319" s="5">
        <v>5306</v>
      </c>
      <c r="U1319" s="88">
        <f>[9]Data!$X$1314</f>
        <v>477612.47</v>
      </c>
      <c r="V1319" s="88">
        <f>[9]Data!$Y$1314</f>
        <v>7526004.4600000223</v>
      </c>
      <c r="W1319" s="67">
        <v>2737</v>
      </c>
      <c r="X1319" s="74">
        <f>'[11]From Apr 2023'!$KV$10</f>
        <v>188055788.66999999</v>
      </c>
      <c r="Y1319" s="78">
        <f t="shared" si="624"/>
        <v>-0.15381969664659345</v>
      </c>
      <c r="Z1319" s="74">
        <f>'[11]From Apr 2023'!$KV$18</f>
        <v>2164274.85</v>
      </c>
      <c r="AA1319" s="76">
        <f t="shared" si="625"/>
        <v>7.6724567225734855E-2</v>
      </c>
    </row>
    <row r="1320" spans="1:30" s="80" customFormat="1" ht="13" x14ac:dyDescent="0.3">
      <c r="A1320" s="69">
        <v>45340</v>
      </c>
      <c r="B1320" s="58">
        <f t="shared" si="609"/>
        <v>24424377.27231998</v>
      </c>
      <c r="C1320" s="70">
        <f t="shared" si="610"/>
        <v>4.0074169289088912E-2</v>
      </c>
      <c r="D1320" s="71">
        <f>[9]Data!$AJ$1315</f>
        <v>27502294.030000001</v>
      </c>
      <c r="E1320" s="88">
        <f>[9]Data!$I$1315</f>
        <v>12012032.539999999</v>
      </c>
      <c r="F1320" s="72"/>
      <c r="G1320" s="70">
        <f t="shared" si="611"/>
        <v>-0.22383940256211154</v>
      </c>
      <c r="H1320" s="73">
        <v>8019</v>
      </c>
      <c r="I1320" s="74">
        <f>'[10]Marketshare 2018'!$KW$13</f>
        <v>2115040968.03</v>
      </c>
      <c r="J1320" s="75">
        <f t="shared" si="619"/>
        <v>-8.6193542573634874E-2</v>
      </c>
      <c r="K1320" s="74">
        <f>'[10]Marketshare 2018'!$KW$67</f>
        <v>7818374.3173199994</v>
      </c>
      <c r="L1320" s="76">
        <f t="shared" si="620"/>
        <v>4.1072880885571483E-2</v>
      </c>
      <c r="M1320" s="74">
        <v>382</v>
      </c>
      <c r="N1320" s="74">
        <f>'[10]Marketshare 2018'!$KW$24</f>
        <v>196269220</v>
      </c>
      <c r="O1320" s="77">
        <f t="shared" si="621"/>
        <v>-0.18427919764872647</v>
      </c>
      <c r="P1320" s="74">
        <f>'[10]Marketshare 2018'!$KW$77</f>
        <v>4193658.2249999996</v>
      </c>
      <c r="Q1320" s="76">
        <f t="shared" si="622"/>
        <v>0.2374096279589841</v>
      </c>
      <c r="R1320" s="71">
        <f>[9]Data!$W$1315</f>
        <v>1049288.3399999999</v>
      </c>
      <c r="S1320" s="78">
        <f t="shared" si="623"/>
        <v>-0.16010918205691849</v>
      </c>
      <c r="T1320" s="5">
        <v>5306</v>
      </c>
      <c r="U1320" s="88">
        <f>[9]Data!$X$1315</f>
        <v>906980.61</v>
      </c>
      <c r="V1320" s="88">
        <f>[9]Data!$Y$1315</f>
        <v>8524862.7199999839</v>
      </c>
      <c r="W1320" s="67">
        <v>2737</v>
      </c>
      <c r="X1320" s="74">
        <f>'[11]From Apr 2023'!$KW$10</f>
        <v>167422263.93000001</v>
      </c>
      <c r="Y1320" s="78">
        <f t="shared" si="624"/>
        <v>-0.11795039094511062</v>
      </c>
      <c r="Z1320" s="74">
        <f>'[11]From Apr 2023'!$KW$18</f>
        <v>1931213.06</v>
      </c>
      <c r="AA1320" s="76">
        <f t="shared" si="625"/>
        <v>7.6899890319941711E-2</v>
      </c>
    </row>
    <row r="1321" spans="1:30" s="80" customFormat="1" ht="13" x14ac:dyDescent="0.3">
      <c r="A1321" s="69">
        <v>45347</v>
      </c>
      <c r="B1321" s="58">
        <f t="shared" si="609"/>
        <v>25223153.78648001</v>
      </c>
      <c r="C1321" s="70">
        <f t="shared" si="610"/>
        <v>0.32971925537064739</v>
      </c>
      <c r="D1321" s="71">
        <f>[9]Data!$AJ$1316</f>
        <v>35651059</v>
      </c>
      <c r="E1321" s="88">
        <f>[9]Data!$I$1316</f>
        <v>13403234.93</v>
      </c>
      <c r="F1321" s="72"/>
      <c r="G1321" s="70">
        <f t="shared" si="611"/>
        <v>0.2244390310077935</v>
      </c>
      <c r="H1321" s="73">
        <v>8019</v>
      </c>
      <c r="I1321" s="74">
        <f>'[10]Marketshare 2018'!$KX$13</f>
        <v>2393673996.9200001</v>
      </c>
      <c r="J1321" s="75">
        <f t="shared" si="619"/>
        <v>7.1313502532908579E-2</v>
      </c>
      <c r="K1321" s="74">
        <f>'[10]Marketshare 2018'!$KX$67</f>
        <v>8860543.8364799991</v>
      </c>
      <c r="L1321" s="76">
        <f t="shared" si="620"/>
        <v>4.1129446699374558E-2</v>
      </c>
      <c r="M1321" s="74">
        <v>382</v>
      </c>
      <c r="N1321" s="74">
        <f>'[10]Marketshare 2018'!$KX$24</f>
        <v>199765665</v>
      </c>
      <c r="O1321" s="77">
        <f t="shared" si="621"/>
        <v>-0.1456030750231696</v>
      </c>
      <c r="P1321" s="74">
        <f>'[10]Marketshare 2018'!$KX$77</f>
        <v>4529961</v>
      </c>
      <c r="Q1321" s="76">
        <f t="shared" si="622"/>
        <v>0.25195971489895425</v>
      </c>
      <c r="R1321" s="71">
        <f>[9]Data!$W$1316</f>
        <v>1174671.3899999999</v>
      </c>
      <c r="S1321" s="78">
        <f t="shared" si="623"/>
        <v>-3.6464193363863195E-2</v>
      </c>
      <c r="T1321" s="5">
        <v>5306</v>
      </c>
      <c r="U1321" s="88">
        <f>[9]Data!$X$1316</f>
        <v>208917.46</v>
      </c>
      <c r="V1321" s="88">
        <f>[9]Data!$Y$1316</f>
        <v>8311349.5500000082</v>
      </c>
      <c r="W1321" s="67">
        <v>2737</v>
      </c>
      <c r="X1321" s="74">
        <f>'[11]From Apr 2023'!$KX$10</f>
        <v>184954843.77000001</v>
      </c>
      <c r="Y1321" s="78">
        <f t="shared" si="624"/>
        <v>4.5729244589011842E-2</v>
      </c>
      <c r="Z1321" s="74">
        <f>'[11]From Apr 2023'!$KX$18</f>
        <v>2137710.5500000003</v>
      </c>
      <c r="AA1321" s="76">
        <f t="shared" si="625"/>
        <v>7.70534222093094E-2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4" t="s">
        <v>25</v>
      </c>
      <c r="C1" s="94"/>
      <c r="D1" s="95" t="s">
        <v>26</v>
      </c>
      <c r="E1" s="95"/>
      <c r="F1" s="96" t="s">
        <v>27</v>
      </c>
      <c r="G1" s="96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29008f-db05-42a5-8c45-40d253bc4d10">
      <UserInfo>
        <DisplayName>Lazarus Nchoe</DisplayName>
        <AccountId>45</AccountId>
        <AccountType/>
      </UserInfo>
    </SharedWithUsers>
    <TaxCatchAll xmlns="9029008f-db05-42a5-8c45-40d253bc4d10" xsi:nil="true"/>
    <lcf76f155ced4ddcb4097134ff3c332f xmlns="9c0e149a-af9d-4dd1-ab05-ef0adff1d7b6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9" ma:contentTypeDescription="Create a new document." ma:contentTypeScope="" ma:versionID="a2cecb998df49e5d7c9c71fbe391c43d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49e1ecab92c3e5944a8c60650c063d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7972FE-4860-4B9B-98E1-8E0183A394EA}">
  <ds:schemaRefs>
    <ds:schemaRef ds:uri="http://schemas.microsoft.com/office/2006/metadata/properties"/>
    <ds:schemaRef ds:uri="http://schemas.microsoft.com/office/infopath/2007/PartnerControls"/>
    <ds:schemaRef ds:uri="9029008f-db05-42a5-8c45-40d253bc4d10"/>
    <ds:schemaRef ds:uri="9c0e149a-af9d-4dd1-ab05-ef0adff1d7b6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94C0053-D3CE-4339-A5AE-28C9D9AD9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2024-03-13T08:58:28Z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  <property fmtid="{D5CDD505-2E9C-101B-9397-08002B2CF9AE}" pid="4" name="ContentTypeId">
    <vt:lpwstr>0x0101000216AE39CE6EE84BB491F724BFB04726</vt:lpwstr>
  </property>
  <property fmtid="{D5CDD505-2E9C-101B-9397-08002B2CF9AE}" pid="5" name="MSIP_Label_dd7b5d3b-bea1-4a29-99d5-45be4c44f083_Enabled">
    <vt:lpwstr>true</vt:lpwstr>
  </property>
  <property fmtid="{D5CDD505-2E9C-101B-9397-08002B2CF9AE}" pid="6" name="MSIP_Label_dd7b5d3b-bea1-4a29-99d5-45be4c44f083_SetDate">
    <vt:lpwstr>2024-02-26T12:45:06Z</vt:lpwstr>
  </property>
  <property fmtid="{D5CDD505-2E9C-101B-9397-08002B2CF9AE}" pid="7" name="MSIP_Label_dd7b5d3b-bea1-4a29-99d5-45be4c44f083_Method">
    <vt:lpwstr>Standard</vt:lpwstr>
  </property>
  <property fmtid="{D5CDD505-2E9C-101B-9397-08002B2CF9AE}" pid="8" name="MSIP_Label_dd7b5d3b-bea1-4a29-99d5-45be4c44f083_Name">
    <vt:lpwstr>defa4170-0d19-0005-0004-bc88714345d2</vt:lpwstr>
  </property>
  <property fmtid="{D5CDD505-2E9C-101B-9397-08002B2CF9AE}" pid="9" name="MSIP_Label_dd7b5d3b-bea1-4a29-99d5-45be4c44f083_SiteId">
    <vt:lpwstr>e3df31f4-8ea8-4cf9-aacd-dcec13a8bb23</vt:lpwstr>
  </property>
  <property fmtid="{D5CDD505-2E9C-101B-9397-08002B2CF9AE}" pid="10" name="MSIP_Label_dd7b5d3b-bea1-4a29-99d5-45be4c44f083_ActionId">
    <vt:lpwstr>77f42ae2-d49e-4c64-a2be-d51b034619f7</vt:lpwstr>
  </property>
  <property fmtid="{D5CDD505-2E9C-101B-9397-08002B2CF9AE}" pid="11" name="MSIP_Label_dd7b5d3b-bea1-4a29-99d5-45be4c44f083_ContentBits">
    <vt:lpwstr>0</vt:lpwstr>
  </property>
  <property fmtid="{D5CDD505-2E9C-101B-9397-08002B2CF9AE}" pid="12" name="MediaServiceImageTags">
    <vt:lpwstr/>
  </property>
</Properties>
</file>