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Apr 2024/"/>
    </mc:Choice>
  </mc:AlternateContent>
  <xr:revisionPtr revIDLastSave="7" documentId="13_ncr:1_{6E321B3E-2201-472A-AEAB-90B1D42A3AF4}" xr6:coauthVersionLast="47" xr6:coauthVersionMax="47" xr10:uidLastSave="{F71F94D1-A7D7-45CA-805E-869E5A612787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328" i="1" l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28" i="1" l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AA1323" i="1" s="1"/>
  <c r="X1323" i="1"/>
  <c r="P1323" i="1"/>
  <c r="N1323" i="1"/>
  <c r="K1323" i="1"/>
  <c r="I1323" i="1"/>
  <c r="Z1322" i="1"/>
  <c r="X1322" i="1"/>
  <c r="P1322" i="1"/>
  <c r="Q1322" i="1" s="1"/>
  <c r="N1322" i="1"/>
  <c r="K1322" i="1"/>
  <c r="I1322" i="1"/>
  <c r="Z1321" i="1"/>
  <c r="X1321" i="1"/>
  <c r="P1321" i="1"/>
  <c r="N1321" i="1"/>
  <c r="K1321" i="1"/>
  <c r="L1321" i="1" s="1"/>
  <c r="I1321" i="1"/>
  <c r="Z1320" i="1"/>
  <c r="X1320" i="1"/>
  <c r="P1320" i="1"/>
  <c r="N1320" i="1"/>
  <c r="K1320" i="1"/>
  <c r="I1320" i="1"/>
  <c r="Z1319" i="1"/>
  <c r="X1319" i="1"/>
  <c r="P1319" i="1"/>
  <c r="N1319" i="1"/>
  <c r="Q1319" i="1" s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L1325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AA1320" i="1" l="1"/>
  <c r="Q1326" i="1"/>
  <c r="L1316" i="1"/>
  <c r="Q1317" i="1"/>
  <c r="AA1318" i="1"/>
  <c r="Q1321" i="1"/>
  <c r="AA1322" i="1"/>
  <c r="L1324" i="1"/>
  <c r="Q1325" i="1"/>
  <c r="AA1326" i="1"/>
  <c r="L1328" i="1"/>
  <c r="AA1317" i="1"/>
  <c r="L1319" i="1"/>
  <c r="Q1324" i="1"/>
  <c r="L1318" i="1"/>
  <c r="L1326" i="1"/>
  <c r="AA1316" i="1"/>
  <c r="Q1323" i="1"/>
  <c r="AA1324" i="1"/>
  <c r="Q1327" i="1"/>
  <c r="AA1328" i="1"/>
  <c r="L1317" i="1"/>
  <c r="Q1318" i="1"/>
  <c r="AA1327" i="1"/>
  <c r="Q1316" i="1"/>
  <c r="Q1320" i="1"/>
  <c r="AA1321" i="1"/>
  <c r="L1323" i="1"/>
  <c r="AA1325" i="1"/>
  <c r="Q1328" i="1"/>
  <c r="L1322" i="1"/>
  <c r="L1327" i="1"/>
  <c r="AA1319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B1297" i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B1326" i="1"/>
  <c r="B1328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Q1281" i="1"/>
  <c r="B1285" i="1"/>
  <c r="Q1289" i="1"/>
  <c r="B1293" i="1"/>
  <c r="O1269" i="1"/>
  <c r="Y1269" i="1"/>
  <c r="B1271" i="1"/>
  <c r="C1324" i="1" s="1"/>
  <c r="J1273" i="1"/>
  <c r="O1277" i="1"/>
  <c r="B1279" i="1"/>
  <c r="J1281" i="1"/>
  <c r="O1285" i="1"/>
  <c r="B1287" i="1"/>
  <c r="J1289" i="1"/>
  <c r="O1293" i="1"/>
  <c r="B1295" i="1"/>
  <c r="B1268" i="1"/>
  <c r="C1321" i="1" s="1"/>
  <c r="B1276" i="1"/>
  <c r="B1284" i="1"/>
  <c r="B1292" i="1"/>
  <c r="B1270" i="1"/>
  <c r="C1323" i="1" s="1"/>
  <c r="B1278" i="1"/>
  <c r="B1286" i="1"/>
  <c r="B1294" i="1"/>
  <c r="B1267" i="1"/>
  <c r="C1320" i="1" s="1"/>
  <c r="B1275" i="1"/>
  <c r="C1328" i="1" s="1"/>
  <c r="B1283" i="1"/>
  <c r="B1291" i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Q1034" i="1" l="1"/>
  <c r="O890" i="1"/>
  <c r="O923" i="1"/>
  <c r="L859" i="1"/>
  <c r="Q870" i="1"/>
  <c r="Q872" i="1"/>
  <c r="Q884" i="1"/>
  <c r="Q886" i="1"/>
  <c r="Q890" i="1"/>
  <c r="L893" i="1"/>
  <c r="Q906" i="1"/>
  <c r="S1049" i="1"/>
  <c r="O1043" i="1"/>
  <c r="O968" i="1"/>
  <c r="O898" i="1"/>
  <c r="L828" i="1"/>
  <c r="O876" i="1"/>
  <c r="J908" i="1"/>
  <c r="Q881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962" i="1" l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<sst xmlns="http://schemas.openxmlformats.org/spreadsheetml/2006/main" count="80" uniqueCount="39">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</sst>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66" fontId="0" fillId="11" borderId="0" xfId="1" applyFont="1" applyFill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  <cell r="LE13">
            <v>2120806709.48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  <cell r="LE24">
            <v>203643735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  <cell r="LE67">
            <v>8389364.868900001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  <cell r="LE77">
            <v>4175021.25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  <cell r="LE10">
            <v>177837235.31999999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  <cell r="LE18">
            <v>1997812.3099999998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328"/>
  <sheetViews>
    <sheetView tabSelected="1" topLeftCell="A7" zoomScaleNormal="100" zoomScaleSheetLayoutView="100" workbookViewId="0">
      <pane xSplit="1" ySplit="2" topLeftCell="Q1321" activePane="bottomRight" state="frozen"/>
      <selection pane="topRight" activeCell="B7" sqref="B7"/>
      <selection pane="bottomLeft" activeCell="A9" sqref="A9"/>
      <selection pane="bottomRight" activeCell="AA1328" sqref="AA1328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0" t="s">
        <v>3</v>
      </c>
      <c r="C7" s="91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2" t="s">
        <v>10</v>
      </c>
      <c r="X7" s="93"/>
      <c r="Y7" s="93"/>
      <c r="Z7" s="93"/>
      <c r="AA7" s="93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30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30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30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88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  <c r="AB1315" s="89"/>
      <c r="AC1315" s="89"/>
      <c r="AD1315" s="89"/>
    </row>
    <row r="1316" spans="1:30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28" si="619">(I1316/I1263)-1</f>
        <v>-3.7020434790341339E-2</v>
      </c>
      <c r="K1316" s="74">
        <f>'[10]Marketshare 2018'!$KS$67</f>
        <v>8990695.7857799996</v>
      </c>
      <c r="L1316" s="76">
        <f t="shared" ref="L1316:L1328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28" si="621">(N1316/N1263)-1</f>
        <v>-1.1115412381351497E-2</v>
      </c>
      <c r="P1316" s="74">
        <f>'[10]Marketshare 2018'!$KS$77</f>
        <v>2813255.1</v>
      </c>
      <c r="Q1316" s="76">
        <f t="shared" ref="Q1316:Q1328" si="622">(P1316/0.09)/N1316</f>
        <v>0.14760479524021322</v>
      </c>
      <c r="R1316" s="71">
        <f>[9]Data!$W$1311</f>
        <v>1136595.3799999999</v>
      </c>
      <c r="S1316" s="78">
        <f t="shared" ref="S1316:S1328" si="623">(R1316/R1263)-1</f>
        <v>0.11857465021223468</v>
      </c>
      <c r="T1316" s="5">
        <v>5306</v>
      </c>
      <c r="U1316" s="88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28" si="624">(X1316/X1263)-1</f>
        <v>-7.4871241036262859E-3</v>
      </c>
      <c r="Z1316" s="74">
        <f>'[11]From Apr 2023'!$KS$18</f>
        <v>1906766.9899999998</v>
      </c>
      <c r="AA1316" s="76">
        <f t="shared" ref="AA1316:AA1328" si="625">(Z1316/0.15)/X1316</f>
        <v>7.5128607484469478E-2</v>
      </c>
    </row>
    <row r="1317" spans="1:30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88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30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88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30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88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30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88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30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88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30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88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30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88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30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88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30" s="80" customFormat="1" ht="13" x14ac:dyDescent="0.3">
      <c r="A1325" s="69">
        <v>45375</v>
      </c>
      <c r="B1325" s="58">
        <f t="shared" ref="B1325:B1328" si="626">+K1325+P1325+R1325+U1325+V1325+Z1325</f>
        <v>24555027.590239979</v>
      </c>
      <c r="C1325" s="70">
        <f t="shared" ref="C1325:C1328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28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88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30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8019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382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88">
        <f>[9]Data!$X$1321</f>
        <v>36088.01</v>
      </c>
      <c r="V1326" s="88">
        <f>[9]Data!$Y$1321</f>
        <v>8684268.2800000068</v>
      </c>
      <c r="W1326" s="67">
        <v>2737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30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8019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382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88">
        <f>[9]Data!$X$1322</f>
        <v>343059.24</v>
      </c>
      <c r="V1327" s="88">
        <f>[9]Data!$Y$1322</f>
        <v>9539923.9799999893</v>
      </c>
      <c r="W1327" s="67">
        <v>2737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  <row r="1328" spans="1:30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8019</v>
      </c>
      <c r="I1328" s="74">
        <f>'[10]Marketshare 2018'!$LE$13</f>
        <v>2120806709.48</v>
      </c>
      <c r="J1328" s="75">
        <f t="shared" si="619"/>
        <v>-8.9848278617237542E-2</v>
      </c>
      <c r="K1328" s="74">
        <f>'[10]Marketshare 2018'!$LE$67</f>
        <v>8389364.868900001</v>
      </c>
      <c r="L1328" s="76">
        <f t="shared" si="620"/>
        <v>4.3952692526541187E-2</v>
      </c>
      <c r="M1328" s="74">
        <v>382</v>
      </c>
      <c r="N1328" s="74">
        <f>'[10]Marketshare 2018'!$LE$24</f>
        <v>203643735</v>
      </c>
      <c r="O1328" s="77">
        <f t="shared" si="621"/>
        <v>-0.10753658253915777</v>
      </c>
      <c r="P1328" s="74">
        <f>'[10]Marketshare 2018'!$LE$77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88">
        <f>[9]Data!$X$1323</f>
        <v>496241.22</v>
      </c>
      <c r="V1328" s="88">
        <f>[9]Data!$Y$1323</f>
        <v>7852064.3599999938</v>
      </c>
      <c r="W1328" s="67">
        <v>2737</v>
      </c>
      <c r="X1328" s="74">
        <f>'[11]From Apr 2023'!$LE$10</f>
        <v>177837235.31999999</v>
      </c>
      <c r="Y1328" s="78">
        <f t="shared" si="624"/>
        <v>-9.9599158765787066E-2</v>
      </c>
      <c r="Z1328" s="74">
        <f>'[11]From Apr 2023'!$LE$18</f>
        <v>1997812.3099999998</v>
      </c>
      <c r="AA1328" s="76">
        <f t="shared" si="625"/>
        <v>7.4892913789216309E-2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4" t="s">
        <v>25</v>
      </c>
      <c r="C1" s="94"/>
      <c r="D1" s="95" t="s">
        <v>26</v>
      </c>
      <c r="E1" s="95"/>
      <c r="F1" s="96" t="s">
        <v>27</v>
      </c>
      <c r="G1" s="96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2024-05-02T10:15:09Z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